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DATA\Profs\MS Excel\Livres\TDB\ExercicesTDB\Chapitre-4\Démo\"/>
    </mc:Choice>
  </mc:AlternateContent>
  <bookViews>
    <workbookView xWindow="0" yWindow="0" windowWidth="19200" windowHeight="11790"/>
  </bookViews>
  <sheets>
    <sheet name="TDB" sheetId="5" r:id="rId1"/>
    <sheet name="Données" sheetId="4" r:id="rId2"/>
    <sheet name="RECHERCHEH_Limites" sheetId="3" r:id="rId3"/>
    <sheet name="Schéma" sheetId="7" r:id="rId4"/>
    <sheet name="Paramètres" sheetId="6" r:id="rId5"/>
  </sheets>
  <definedNames>
    <definedName name="C_NoLigne">RECHERCHEH_Limites!$A$12</definedName>
    <definedName name="C_ProduitCherché">TDB!$A$3</definedName>
    <definedName name="C_TestValeur">RECHERCHEH_Limites!$B$16</definedName>
    <definedName name="D_QteVendue">Données!$C$2:$G$8</definedName>
    <definedName name="L_Depts">Données!$C$2:$G$2</definedName>
    <definedName name="MaPlage">RECHERCHEH_Limites!$C$3:$G$9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5" i="3" l="1"/>
  <c r="C33" i="3"/>
  <c r="C32" i="3"/>
  <c r="C31" i="3"/>
  <c r="C30" i="3"/>
  <c r="C29" i="3"/>
  <c r="C28" i="3"/>
  <c r="C26" i="3"/>
  <c r="C25" i="3"/>
  <c r="C24" i="3"/>
  <c r="C22" i="3"/>
  <c r="C21" i="3"/>
  <c r="C20" i="3"/>
  <c r="C19" i="3"/>
  <c r="C18" i="3"/>
  <c r="C16" i="3"/>
  <c r="C15" i="3"/>
  <c r="C14" i="3"/>
  <c r="C13" i="3"/>
  <c r="C39" i="3"/>
  <c r="C38" i="3"/>
  <c r="C37" i="3"/>
  <c r="C36" i="3"/>
  <c r="C34" i="3"/>
  <c r="B3" i="5" l="1"/>
  <c r="G3" i="5" l="1"/>
  <c r="F3" i="5"/>
  <c r="E3" i="5"/>
  <c r="D3" i="5"/>
  <c r="C3" i="5"/>
</calcChain>
</file>

<file path=xl/sharedStrings.xml><?xml version="1.0" encoding="utf-8"?>
<sst xmlns="http://schemas.openxmlformats.org/spreadsheetml/2006/main" count="162" uniqueCount="110">
  <si>
    <t>Nom du produit</t>
  </si>
  <si>
    <t>Produit 1</t>
  </si>
  <si>
    <t>Produit 2</t>
  </si>
  <si>
    <t>Produit 3</t>
  </si>
  <si>
    <t>Produit 4</t>
  </si>
  <si>
    <t>Produit 5</t>
  </si>
  <si>
    <t>Produit 6</t>
  </si>
  <si>
    <t>Dépt 1</t>
  </si>
  <si>
    <t>Dépt 2</t>
  </si>
  <si>
    <t>Dépt 3</t>
  </si>
  <si>
    <t>Quantité vendue année en cours</t>
  </si>
  <si>
    <t>Nom produit</t>
  </si>
  <si>
    <r>
      <t xml:space="preserve">Note : Cette feuille inclut les noms, les adresses et leur contenu respectif et la syntaxe de fonction utilisée. Chaque information en </t>
    </r>
    <r>
      <rPr>
        <b/>
        <i/>
        <sz val="10"/>
        <color theme="1"/>
        <rFont val="Arial Narrow"/>
        <family val="2"/>
      </rPr>
      <t>gras</t>
    </r>
    <r>
      <rPr>
        <i/>
        <sz val="10"/>
        <color theme="1"/>
        <rFont val="Arial Narrow"/>
        <family val="2"/>
      </rPr>
      <t xml:space="preserve"> a été </t>
    </r>
    <r>
      <rPr>
        <b/>
        <i/>
        <sz val="10"/>
        <color theme="1"/>
        <rFont val="Arial Narrow"/>
        <family val="2"/>
      </rPr>
      <t>créé</t>
    </r>
    <r>
      <rPr>
        <i/>
        <sz val="10"/>
        <color theme="1"/>
        <rFont val="Arial Narrow"/>
        <family val="2"/>
      </rPr>
      <t xml:space="preserve"> dans ce classeur</t>
    </r>
  </si>
  <si>
    <t>Liste des noms</t>
  </si>
  <si>
    <t>Liste des adresses et leur formules respectives</t>
  </si>
  <si>
    <t>Syntaxe de fonctions</t>
  </si>
  <si>
    <t>C_ProduitCherché</t>
  </si>
  <si>
    <t>=TDB!$A$3</t>
  </si>
  <si>
    <t>D_QteVendue</t>
  </si>
  <si>
    <t>A3</t>
  </si>
  <si>
    <r>
      <t xml:space="preserve">Feuille : </t>
    </r>
    <r>
      <rPr>
        <b/>
        <i/>
        <sz val="11"/>
        <color theme="1"/>
        <rFont val="Calibri"/>
        <family val="2"/>
        <scheme val="minor"/>
      </rPr>
      <t>TDB</t>
    </r>
  </si>
  <si>
    <t>La fonction</t>
  </si>
  <si>
    <t>Valeur cherchée</t>
  </si>
  <si>
    <t>Résultat</t>
  </si>
  <si>
    <t>Produit 11</t>
  </si>
  <si>
    <t>Produit 31</t>
  </si>
  <si>
    <t>Produit 41</t>
  </si>
  <si>
    <t>Produit 51</t>
  </si>
  <si>
    <t>Produit?21</t>
  </si>
  <si>
    <t>go</t>
  </si>
  <si>
    <t>C_TestValeur</t>
  </si>
  <si>
    <t>MaPlage</t>
  </si>
  <si>
    <t>table matrice</t>
  </si>
  <si>
    <t>valeur proche</t>
  </si>
  <si>
    <t>Dépt 4</t>
  </si>
  <si>
    <t>Dépt 5</t>
  </si>
  <si>
    <t>=$C$3:$G$9</t>
  </si>
  <si>
    <t>no index lig</t>
  </si>
  <si>
    <t>=!$C$15</t>
  </si>
  <si>
    <t>C_NoLigne</t>
  </si>
  <si>
    <t>=Données!$C$2:$G$8</t>
  </si>
  <si>
    <t>L_Depts</t>
  </si>
  <si>
    <t>=Données!$C$2:$G$2</t>
  </si>
  <si>
    <t>=RECHERCHEH_Limites!$C$3:$G$9</t>
  </si>
  <si>
    <t>=RECHERCHEH(C_ProduitCherché;D_QteVendue;2;FAUX)</t>
  </si>
  <si>
    <t>=RECHERCHEH(C_ProduitCherché;D_QteVendue;3;FAUX)</t>
  </si>
  <si>
    <t>=RECHERCHEH(C_ProduitCherché;D_QteVendue;4;FAUX)</t>
  </si>
  <si>
    <t>=RECHERCHEH(C_ProduitCherché;D_QteVendue;5;FAUX)</t>
  </si>
  <si>
    <t>=RECHERCHEH(C_ProduitCherché;D_QteVendue;6;FAUX)</t>
  </si>
  <si>
    <t>=RECHERCHEH(C_ProduitCherché;D_QteVendue;7;FAUX)</t>
  </si>
  <si>
    <t>A4</t>
  </si>
  <si>
    <t>A5</t>
  </si>
  <si>
    <t>A6</t>
  </si>
  <si>
    <t>A7</t>
  </si>
  <si>
    <t>A8</t>
  </si>
  <si>
    <t>A9</t>
  </si>
  <si>
    <t>Liste déroulante L_Depts</t>
  </si>
  <si>
    <t>Ok ou Cause de l'erreur</t>
  </si>
  <si>
    <t>OK - valeur cherchée dans la fonction</t>
  </si>
  <si>
    <t>OK</t>
  </si>
  <si>
    <t>valeur cherchée absente de table matrice</t>
  </si>
  <si>
    <t>OK - valeur cherchée, cellule nommée</t>
  </si>
  <si>
    <t>valeur cherchée avec mauvais nom</t>
  </si>
  <si>
    <t>valeur cherchée vide</t>
  </si>
  <si>
    <t>OK - table matrice nommée</t>
  </si>
  <si>
    <t>table matrice mauvais nom</t>
  </si>
  <si>
    <t>mauvaise table matrice</t>
  </si>
  <si>
    <t>OK - valeur proche = VRAI lorsque omis, valeur cherchée est absente</t>
  </si>
  <si>
    <t>valeur proche absente (après le «;»)</t>
  </si>
  <si>
    <t>OK - valeur proche = VRAI , valeur cherchée est absente</t>
  </si>
  <si>
    <t>OK - valeur proche = FAUX, valeur exacte trouvé</t>
  </si>
  <si>
    <t>OK - valeur proche = FAUX, valeur exacte non trouvé</t>
  </si>
  <si>
    <t>=RECHERCHEH("Dépt 1";$C$3:$G$9;3)</t>
  </si>
  <si>
    <t>=RECHERCHEH(B14;$C$3:$G$9;2)</t>
  </si>
  <si>
    <t>=RECHERCHEH(B15;$C$3:$G$9;2)</t>
  </si>
  <si>
    <t>=RECHERCHEH(C_TestValeur;$C$3:$G$9;2)</t>
  </si>
  <si>
    <t>=RECHERCHEH(C_TestLaValeur;$C$3:$G$9;2)</t>
  </si>
  <si>
    <t>=RECHERCHEH(B19;$C$3:$G$9;2)</t>
  </si>
  <si>
    <t>=RECHERCHEH(B20;$C$3:$G$9;5)</t>
  </si>
  <si>
    <t>=RECHERCHEH(B21;3:9;2)</t>
  </si>
  <si>
    <t>=RECHERCHEH(B22;MaPlage;2)</t>
  </si>
  <si>
    <t>=RECHERCHEH(B24;MaPllage;2)</t>
  </si>
  <si>
    <t>=RECHERCHEH(B25;J3:N9;2)</t>
  </si>
  <si>
    <t>Table matrice + petite que nombre ligne (10)</t>
  </si>
  <si>
    <t>OK - table matrice est toute la ligne (3 à 9)</t>
  </si>
  <si>
    <t>=RECHERCHEH_Limites!$A$12</t>
  </si>
  <si>
    <t>=RECHERCHEH_Limites!$B$16</t>
  </si>
  <si>
    <t>=$A$12</t>
  </si>
  <si>
    <t>=RECHERCHEH(B26;$C$3:$G$9;C_NoLigne)</t>
  </si>
  <si>
    <t>OK - no index lig nommé</t>
  </si>
  <si>
    <t>no index lig mauvais nom</t>
  </si>
  <si>
    <t>no index lig valeur numérique négative</t>
  </si>
  <si>
    <t>no index lig valeur numérique à zéro</t>
  </si>
  <si>
    <t>no index lig absent</t>
  </si>
  <si>
    <t>no index lig vide</t>
  </si>
  <si>
    <t>no index lig plus de ligne que la table matrice</t>
  </si>
  <si>
    <t>=RECHERCHEH(B28;$C$3:$G$9;DuTexte)</t>
  </si>
  <si>
    <t>=RECHERCHEH(B29;$C$3:$G$9;-1)</t>
  </si>
  <si>
    <t>=RECHERCHEH(B30;$C$3:$G$9;0)</t>
  </si>
  <si>
    <t>=RECHERCHEH(B31;$C$3:$G$9;)</t>
  </si>
  <si>
    <t>=RECHERCHEH(B32;$C$3:$G$9;"")</t>
  </si>
  <si>
    <t>=RECHERCHEH(B33;$C$3:$G$9;10)</t>
  </si>
  <si>
    <t>=RECHERCHEH(B34;$C$3:$G$9;2)</t>
  </si>
  <si>
    <t>=RECHERCHEH(B38;$C$3:$G$9;2;FAUX)</t>
  </si>
  <si>
    <t>=RECHERCHEH(B35;$C$3:$G$9;)</t>
  </si>
  <si>
    <t>=RECHERCHEH(B36;$C$3:$G$9;2;VRAI)</t>
  </si>
  <si>
    <t>=RECHERCHEH(B37;$C$3:$G$9;2)</t>
  </si>
  <si>
    <t>=RECHERCHEH(B39;$C$3:$G$9;2;FAUX)</t>
  </si>
  <si>
    <t>valeur proche = VRAI lorsque omis et il y a deux valeur cherchées trouvées</t>
  </si>
  <si>
    <t>RECHERCHEH(valeur_cherchée;table_matrice;no_index_lig;[valeur_proche])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</si>
</sst>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Arial Narrow"/>
      <family val="2"/>
    </font>
    <font>
      <b/>
      <i/>
      <sz val="10"/>
      <color theme="1"/>
      <name val="Arial Narrow"/>
      <family val="2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A5A5A5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2" borderId="4" applyNumberFormat="0" applyAlignment="0" applyProtection="0"/>
    <xf numFmtId="0" fontId="1" fillId="0" borderId="5" applyNumberFormat="0" applyFill="0" applyAlignment="0" applyProtection="0"/>
  </cellStyleXfs>
  <cellXfs count="78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0" xfId="0" applyAlignment="1">
      <alignment horizontal="center"/>
    </xf>
    <xf numFmtId="0" fontId="3" fillId="0" borderId="0" xfId="0" applyFont="1"/>
    <xf numFmtId="0" fontId="5" fillId="0" borderId="7" xfId="0" applyFont="1" applyBorder="1"/>
    <xf numFmtId="0" fontId="5" fillId="0" borderId="8" xfId="0" applyFont="1" applyBorder="1"/>
    <xf numFmtId="0" fontId="5" fillId="0" borderId="11" xfId="0" applyFont="1" applyBorder="1"/>
    <xf numFmtId="0" fontId="5" fillId="0" borderId="9" xfId="0" applyFont="1" applyBorder="1"/>
    <xf numFmtId="0" fontId="0" fillId="0" borderId="0" xfId="0" applyBorder="1" applyAlignment="1">
      <alignment horizontal="center"/>
    </xf>
    <xf numFmtId="0" fontId="0" fillId="0" borderId="6" xfId="0" applyBorder="1"/>
    <xf numFmtId="0" fontId="0" fillId="0" borderId="12" xfId="0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0" fillId="0" borderId="10" xfId="0" applyBorder="1"/>
    <xf numFmtId="0" fontId="0" fillId="0" borderId="13" xfId="0" applyBorder="1" applyAlignment="1">
      <alignment horizontal="center"/>
    </xf>
    <xf numFmtId="0" fontId="0" fillId="0" borderId="7" xfId="0" applyBorder="1"/>
    <xf numFmtId="0" fontId="5" fillId="0" borderId="0" xfId="0" applyFont="1" applyBorder="1"/>
    <xf numFmtId="0" fontId="0" fillId="0" borderId="0" xfId="0" applyBorder="1"/>
    <xf numFmtId="0" fontId="0" fillId="0" borderId="1" xfId="0" applyFill="1" applyBorder="1"/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0" xfId="0" applyBorder="1" applyAlignment="1">
      <alignment horizontal="center"/>
    </xf>
    <xf numFmtId="0" fontId="1" fillId="0" borderId="0" xfId="0" applyFont="1" applyFill="1" applyBorder="1" applyAlignment="1">
      <alignment vertical="center"/>
    </xf>
    <xf numFmtId="0" fontId="0" fillId="0" borderId="0" xfId="0" quotePrefix="1"/>
    <xf numFmtId="0" fontId="5" fillId="0" borderId="6" xfId="0" applyFont="1" applyBorder="1"/>
    <xf numFmtId="0" fontId="5" fillId="0" borderId="10" xfId="0" applyFont="1" applyBorder="1"/>
    <xf numFmtId="0" fontId="6" fillId="0" borderId="7" xfId="0" applyFont="1" applyBorder="1"/>
    <xf numFmtId="0" fontId="6" fillId="0" borderId="8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center" vertical="center"/>
    </xf>
    <xf numFmtId="0" fontId="0" fillId="0" borderId="0" xfId="0" quotePrefix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8" xfId="0" applyBorder="1"/>
    <xf numFmtId="0" fontId="1" fillId="0" borderId="2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5" fillId="0" borderId="7" xfId="0" applyFont="1" applyBorder="1"/>
    <xf numFmtId="0" fontId="5" fillId="0" borderId="8" xfId="0" applyFont="1" applyBorder="1"/>
    <xf numFmtId="0" fontId="5" fillId="0" borderId="7" xfId="0" applyFont="1" applyFill="1" applyBorder="1"/>
    <xf numFmtId="0" fontId="5" fillId="0" borderId="8" xfId="0" applyFont="1" applyFill="1" applyBorder="1"/>
    <xf numFmtId="0" fontId="5" fillId="0" borderId="10" xfId="0" applyFont="1" applyFill="1" applyBorder="1" applyAlignment="1">
      <alignment horizontal="left"/>
    </xf>
    <xf numFmtId="0" fontId="5" fillId="0" borderId="11" xfId="0" applyFont="1" applyFill="1" applyBorder="1" applyAlignment="1">
      <alignment horizontal="left"/>
    </xf>
    <xf numFmtId="0" fontId="8" fillId="0" borderId="1" xfId="0" applyFont="1" applyBorder="1" applyAlignment="1">
      <alignment horizontal="center" vertical="center" textRotation="90"/>
    </xf>
    <xf numFmtId="0" fontId="0" fillId="0" borderId="0" xfId="0" quotePrefix="1" applyBorder="1" applyAlignment="1">
      <alignment horizontal="center"/>
    </xf>
    <xf numFmtId="0" fontId="0" fillId="0" borderId="8" xfId="0" quotePrefix="1" applyBorder="1" applyAlignment="1">
      <alignment horizontal="center"/>
    </xf>
    <xf numFmtId="0" fontId="5" fillId="0" borderId="6" xfId="0" applyFont="1" applyBorder="1"/>
    <xf numFmtId="0" fontId="5" fillId="0" borderId="9" xfId="0" applyFont="1" applyBorder="1"/>
    <xf numFmtId="0" fontId="5" fillId="0" borderId="7" xfId="0" quotePrefix="1" applyFont="1" applyBorder="1" applyAlignment="1">
      <alignment horizontal="left"/>
    </xf>
    <xf numFmtId="0" fontId="5" fillId="0" borderId="8" xfId="0" quotePrefix="1" applyFont="1" applyBorder="1" applyAlignment="1">
      <alignment horizontal="left"/>
    </xf>
    <xf numFmtId="0" fontId="5" fillId="0" borderId="10" xfId="0" applyFont="1" applyBorder="1"/>
    <xf numFmtId="0" fontId="5" fillId="0" borderId="11" xfId="0" applyFont="1" applyBorder="1"/>
    <xf numFmtId="0" fontId="5" fillId="0" borderId="6" xfId="0" applyFont="1" applyFill="1" applyBorder="1"/>
    <xf numFmtId="0" fontId="5" fillId="0" borderId="9" xfId="0" applyFont="1" applyFill="1" applyBorder="1"/>
    <xf numFmtId="0" fontId="5" fillId="0" borderId="10" xfId="0" applyFont="1" applyFill="1" applyBorder="1"/>
    <xf numFmtId="0" fontId="5" fillId="0" borderId="11" xfId="0" applyFont="1" applyFill="1" applyBorder="1"/>
    <xf numFmtId="0" fontId="0" fillId="0" borderId="12" xfId="0" quotePrefix="1" applyBorder="1" applyAlignment="1">
      <alignment horizontal="left"/>
    </xf>
    <xf numFmtId="0" fontId="0" fillId="0" borderId="9" xfId="0" quotePrefix="1" applyBorder="1" applyAlignment="1">
      <alignment horizontal="left"/>
    </xf>
    <xf numFmtId="0" fontId="0" fillId="0" borderId="0" xfId="0" quotePrefix="1" applyBorder="1" applyAlignment="1">
      <alignment horizontal="left"/>
    </xf>
    <xf numFmtId="0" fontId="0" fillId="0" borderId="8" xfId="0" quotePrefix="1" applyBorder="1" applyAlignment="1">
      <alignment horizontal="left"/>
    </xf>
    <xf numFmtId="0" fontId="6" fillId="0" borderId="1" xfId="0" applyFont="1" applyFill="1" applyBorder="1" applyAlignment="1">
      <alignment horizontal="center" vertical="center"/>
    </xf>
    <xf numFmtId="0" fontId="0" fillId="0" borderId="13" xfId="0" quotePrefix="1" applyBorder="1" applyAlignment="1">
      <alignment horizontal="left"/>
    </xf>
    <xf numFmtId="0" fontId="0" fillId="0" borderId="11" xfId="0" quotePrefix="1" applyBorder="1" applyAlignment="1">
      <alignment horizontal="left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2" fillId="2" borderId="4" xfId="1" applyAlignment="1">
      <alignment horizontal="center" vertical="center"/>
    </xf>
    <xf numFmtId="0" fontId="5" fillId="0" borderId="6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1" fillId="0" borderId="5" xfId="2" applyFont="1"/>
    <xf numFmtId="0" fontId="6" fillId="0" borderId="6" xfId="0" applyFont="1" applyBorder="1" applyAlignment="1">
      <alignment horizontal="center"/>
    </xf>
    <xf numFmtId="0" fontId="6" fillId="0" borderId="9" xfId="0" applyFont="1" applyBorder="1"/>
    <xf numFmtId="0" fontId="6" fillId="0" borderId="7" xfId="0" applyFont="1" applyBorder="1" applyAlignment="1">
      <alignment horizontal="center"/>
    </xf>
    <xf numFmtId="0" fontId="6" fillId="0" borderId="8" xfId="0" quotePrefix="1" applyFont="1" applyBorder="1"/>
    <xf numFmtId="0" fontId="6" fillId="0" borderId="10" xfId="0" applyFont="1" applyBorder="1" applyAlignment="1">
      <alignment horizontal="center"/>
    </xf>
    <xf numFmtId="0" fontId="6" fillId="0" borderId="11" xfId="0" quotePrefix="1" applyFont="1" applyBorder="1"/>
  </cellXfs>
  <cellStyles count="3">
    <cellStyle name="Normal" xfId="0" builtinId="0"/>
    <cellStyle name="Total" xfId="2" builtinId="25"/>
    <cellStyle name="Vérification" xfId="1" builtin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947486</xdr:colOff>
      <xdr:row>0</xdr:row>
      <xdr:rowOff>160421</xdr:rowOff>
    </xdr:from>
    <xdr:to>
      <xdr:col>5</xdr:col>
      <xdr:colOff>70183</xdr:colOff>
      <xdr:row>8</xdr:row>
      <xdr:rowOff>89958</xdr:rowOff>
    </xdr:to>
    <xdr:sp macro="" textlink="">
      <xdr:nvSpPr>
        <xdr:cNvPr id="2" name="Rectangle à coins arrondis 1"/>
        <xdr:cNvSpPr/>
      </xdr:nvSpPr>
      <xdr:spPr>
        <a:xfrm>
          <a:off x="1052762" y="160421"/>
          <a:ext cx="2411329" cy="1453537"/>
        </a:xfrm>
        <a:prstGeom prst="roundRect">
          <a:avLst/>
        </a:prstGeom>
        <a:noFill/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fr-CA" sz="1100"/>
        </a:p>
      </xdr:txBody>
    </xdr:sp>
    <xdr:clientData/>
  </xdr:twoCellAnchor>
  <xdr:twoCellAnchor>
    <xdr:from>
      <xdr:col>3</xdr:col>
      <xdr:colOff>293270</xdr:colOff>
      <xdr:row>1</xdr:row>
      <xdr:rowOff>125329</xdr:rowOff>
    </xdr:from>
    <xdr:to>
      <xdr:col>3</xdr:col>
      <xdr:colOff>462603</xdr:colOff>
      <xdr:row>5</xdr:row>
      <xdr:rowOff>55144</xdr:rowOff>
    </xdr:to>
    <xdr:sp macro="" textlink="">
      <xdr:nvSpPr>
        <xdr:cNvPr id="3" name="Flèche vers le bas 2"/>
        <xdr:cNvSpPr/>
      </xdr:nvSpPr>
      <xdr:spPr>
        <a:xfrm>
          <a:off x="2163178" y="315829"/>
          <a:ext cx="169333" cy="691815"/>
        </a:xfrm>
        <a:prstGeom prst="downArrow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CA" sz="1100"/>
        </a:p>
      </xdr:txBody>
    </xdr:sp>
    <xdr:clientData/>
  </xdr:twoCellAnchor>
  <xdr:twoCellAnchor>
    <xdr:from>
      <xdr:col>2</xdr:col>
      <xdr:colOff>44003</xdr:colOff>
      <xdr:row>0</xdr:row>
      <xdr:rowOff>149002</xdr:rowOff>
    </xdr:from>
    <xdr:to>
      <xdr:col>3</xdr:col>
      <xdr:colOff>15039</xdr:colOff>
      <xdr:row>1</xdr:row>
      <xdr:rowOff>100263</xdr:rowOff>
    </xdr:to>
    <xdr:sp macro="" textlink="">
      <xdr:nvSpPr>
        <xdr:cNvPr id="4" name="Flèche droite 3"/>
        <xdr:cNvSpPr/>
      </xdr:nvSpPr>
      <xdr:spPr>
        <a:xfrm>
          <a:off x="1151911" y="149002"/>
          <a:ext cx="733036" cy="141761"/>
        </a:xfrm>
        <a:prstGeom prst="rightArrow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CA" sz="1100"/>
        </a:p>
      </xdr:txBody>
    </xdr:sp>
    <xdr:clientData/>
  </xdr:twoCellAnchor>
  <xdr:twoCellAnchor>
    <xdr:from>
      <xdr:col>1</xdr:col>
      <xdr:colOff>754773</xdr:colOff>
      <xdr:row>0</xdr:row>
      <xdr:rowOff>180473</xdr:rowOff>
    </xdr:from>
    <xdr:to>
      <xdr:col>2</xdr:col>
      <xdr:colOff>65831</xdr:colOff>
      <xdr:row>2</xdr:row>
      <xdr:rowOff>36328</xdr:rowOff>
    </xdr:to>
    <xdr:sp macro="" textlink="">
      <xdr:nvSpPr>
        <xdr:cNvPr id="5" name="Flèche droite 4"/>
        <xdr:cNvSpPr/>
      </xdr:nvSpPr>
      <xdr:spPr>
        <a:xfrm>
          <a:off x="860049" y="180473"/>
          <a:ext cx="313690" cy="236855"/>
        </a:xfrm>
        <a:prstGeom prst="righ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>
            <a:lnSpc>
              <a:spcPct val="107000"/>
            </a:lnSpc>
            <a:spcAft>
              <a:spcPts val="800"/>
            </a:spcAft>
          </a:pPr>
          <a:r>
            <a:rPr lang="fr-CA" sz="1050" b="1">
              <a:effectLst/>
              <a:ea typeface="Calibri" panose="020F0502020204030204" pitchFamily="34" charset="0"/>
              <a:cs typeface="Times New Roman" panose="02020603050405020304" pitchFamily="18" charset="0"/>
            </a:rPr>
            <a:t>1</a:t>
          </a:r>
          <a:endParaRPr lang="fr-CA" sz="900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754773</xdr:colOff>
      <xdr:row>1</xdr:row>
      <xdr:rowOff>170448</xdr:rowOff>
    </xdr:from>
    <xdr:to>
      <xdr:col>2</xdr:col>
      <xdr:colOff>65831</xdr:colOff>
      <xdr:row>3</xdr:row>
      <xdr:rowOff>32653</xdr:rowOff>
    </xdr:to>
    <xdr:sp macro="" textlink="">
      <xdr:nvSpPr>
        <xdr:cNvPr id="6" name="Flèche droite 5"/>
        <xdr:cNvSpPr/>
      </xdr:nvSpPr>
      <xdr:spPr>
        <a:xfrm>
          <a:off x="860049" y="360948"/>
          <a:ext cx="313690" cy="243205"/>
        </a:xfrm>
        <a:prstGeom prst="righ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>
            <a:lnSpc>
              <a:spcPct val="107000"/>
            </a:lnSpc>
            <a:spcAft>
              <a:spcPts val="800"/>
            </a:spcAft>
          </a:pPr>
          <a:r>
            <a:rPr lang="fr-CA" sz="1050" b="1">
              <a:effectLst/>
              <a:ea typeface="Calibri" panose="020F0502020204030204" pitchFamily="34" charset="0"/>
              <a:cs typeface="Times New Roman" panose="02020603050405020304" pitchFamily="18" charset="0"/>
            </a:rPr>
            <a:t>2</a:t>
          </a:r>
          <a:endParaRPr lang="fr-CA" sz="1050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754773</xdr:colOff>
      <xdr:row>6</xdr:row>
      <xdr:rowOff>160421</xdr:rowOff>
    </xdr:from>
    <xdr:to>
      <xdr:col>2</xdr:col>
      <xdr:colOff>65831</xdr:colOff>
      <xdr:row>8</xdr:row>
      <xdr:rowOff>17546</xdr:rowOff>
    </xdr:to>
    <xdr:sp macro="" textlink="">
      <xdr:nvSpPr>
        <xdr:cNvPr id="7" name="Flèche droite 6"/>
        <xdr:cNvSpPr/>
      </xdr:nvSpPr>
      <xdr:spPr>
        <a:xfrm>
          <a:off x="860049" y="1303421"/>
          <a:ext cx="313690" cy="238125"/>
        </a:xfrm>
        <a:prstGeom prst="righ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>
            <a:lnSpc>
              <a:spcPct val="107000"/>
            </a:lnSpc>
            <a:spcAft>
              <a:spcPts val="800"/>
            </a:spcAft>
          </a:pPr>
          <a:r>
            <a:rPr lang="fr-CA" sz="1050" b="1">
              <a:effectLst/>
              <a:ea typeface="Calibri" panose="020F0502020204030204" pitchFamily="34" charset="0"/>
              <a:cs typeface="Times New Roman" panose="02020603050405020304" pitchFamily="18" charset="0"/>
            </a:rPr>
            <a:t>7</a:t>
          </a:r>
          <a:endParaRPr lang="fr-CA" sz="1050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823160</xdr:colOff>
      <xdr:row>3</xdr:row>
      <xdr:rowOff>40105</xdr:rowOff>
    </xdr:from>
    <xdr:to>
      <xdr:col>1</xdr:col>
      <xdr:colOff>953502</xdr:colOff>
      <xdr:row>3</xdr:row>
      <xdr:rowOff>170447</xdr:rowOff>
    </xdr:to>
    <xdr:sp macro="" textlink="">
      <xdr:nvSpPr>
        <xdr:cNvPr id="9" name="Ellipse 8"/>
        <xdr:cNvSpPr/>
      </xdr:nvSpPr>
      <xdr:spPr>
        <a:xfrm>
          <a:off x="928436" y="611605"/>
          <a:ext cx="130342" cy="130342"/>
        </a:xfrm>
        <a:prstGeom prst="ellipse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>
            <a:lnSpc>
              <a:spcPct val="107000"/>
            </a:lnSpc>
            <a:spcAft>
              <a:spcPts val="800"/>
            </a:spcAft>
          </a:pPr>
          <a:endParaRPr lang="fr-CA" sz="1050" b="1">
            <a:solidFill>
              <a:schemeClr val="lt1"/>
            </a:solidFill>
            <a:effectLst/>
            <a:latin typeface="+mn-lt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823160</xdr:colOff>
      <xdr:row>4</xdr:row>
      <xdr:rowOff>37097</xdr:rowOff>
    </xdr:from>
    <xdr:to>
      <xdr:col>1</xdr:col>
      <xdr:colOff>953502</xdr:colOff>
      <xdr:row>4</xdr:row>
      <xdr:rowOff>167439</xdr:rowOff>
    </xdr:to>
    <xdr:sp macro="" textlink="">
      <xdr:nvSpPr>
        <xdr:cNvPr id="10" name="Ellipse 9"/>
        <xdr:cNvSpPr/>
      </xdr:nvSpPr>
      <xdr:spPr>
        <a:xfrm>
          <a:off x="928436" y="799097"/>
          <a:ext cx="130342" cy="130342"/>
        </a:xfrm>
        <a:prstGeom prst="ellipse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>
            <a:lnSpc>
              <a:spcPct val="107000"/>
            </a:lnSpc>
            <a:spcAft>
              <a:spcPts val="800"/>
            </a:spcAft>
          </a:pPr>
          <a:endParaRPr lang="fr-CA" sz="1050" b="1">
            <a:solidFill>
              <a:schemeClr val="lt1"/>
            </a:solidFill>
            <a:effectLst/>
            <a:latin typeface="+mn-lt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823160</xdr:colOff>
      <xdr:row>5</xdr:row>
      <xdr:rowOff>34089</xdr:rowOff>
    </xdr:from>
    <xdr:to>
      <xdr:col>1</xdr:col>
      <xdr:colOff>953502</xdr:colOff>
      <xdr:row>5</xdr:row>
      <xdr:rowOff>164431</xdr:rowOff>
    </xdr:to>
    <xdr:sp macro="" textlink="">
      <xdr:nvSpPr>
        <xdr:cNvPr id="11" name="Ellipse 10"/>
        <xdr:cNvSpPr/>
      </xdr:nvSpPr>
      <xdr:spPr>
        <a:xfrm>
          <a:off x="928436" y="986589"/>
          <a:ext cx="130342" cy="130342"/>
        </a:xfrm>
        <a:prstGeom prst="ellipse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>
            <a:lnSpc>
              <a:spcPct val="107000"/>
            </a:lnSpc>
            <a:spcAft>
              <a:spcPts val="800"/>
            </a:spcAft>
          </a:pPr>
          <a:endParaRPr lang="fr-CA" sz="1050" b="1">
            <a:solidFill>
              <a:schemeClr val="lt1"/>
            </a:solidFill>
            <a:effectLst/>
            <a:latin typeface="+mn-lt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823160</xdr:colOff>
      <xdr:row>6</xdr:row>
      <xdr:rowOff>31081</xdr:rowOff>
    </xdr:from>
    <xdr:to>
      <xdr:col>1</xdr:col>
      <xdr:colOff>953502</xdr:colOff>
      <xdr:row>6</xdr:row>
      <xdr:rowOff>161423</xdr:rowOff>
    </xdr:to>
    <xdr:sp macro="" textlink="">
      <xdr:nvSpPr>
        <xdr:cNvPr id="12" name="Ellipse 11"/>
        <xdr:cNvSpPr/>
      </xdr:nvSpPr>
      <xdr:spPr>
        <a:xfrm>
          <a:off x="928436" y="1174081"/>
          <a:ext cx="130342" cy="130342"/>
        </a:xfrm>
        <a:prstGeom prst="ellipse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>
            <a:lnSpc>
              <a:spcPct val="107000"/>
            </a:lnSpc>
            <a:spcAft>
              <a:spcPts val="800"/>
            </a:spcAft>
          </a:pPr>
          <a:endParaRPr lang="fr-CA" sz="1050" b="1">
            <a:solidFill>
              <a:schemeClr val="lt1"/>
            </a:solidFill>
            <a:effectLst/>
            <a:latin typeface="+mn-lt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G4"/>
  <sheetViews>
    <sheetView tabSelected="1" zoomScaleNormal="100" workbookViewId="0">
      <selection activeCell="B7" sqref="B7"/>
    </sheetView>
  </sheetViews>
  <sheetFormatPr baseColWidth="10" defaultRowHeight="15" x14ac:dyDescent="0.25"/>
  <cols>
    <col min="1" max="1" width="12.28515625" bestFit="1" customWidth="1"/>
  </cols>
  <sheetData>
    <row r="1" spans="1:7" x14ac:dyDescent="0.25">
      <c r="A1" s="35" t="s">
        <v>10</v>
      </c>
      <c r="B1" s="36"/>
      <c r="C1" s="36"/>
      <c r="D1" s="36"/>
      <c r="E1" s="36"/>
      <c r="F1" s="36"/>
      <c r="G1" s="37"/>
    </row>
    <row r="2" spans="1:7" x14ac:dyDescent="0.25">
      <c r="A2" s="2" t="s">
        <v>11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</row>
    <row r="3" spans="1:7" x14ac:dyDescent="0.25">
      <c r="A3" s="2" t="s">
        <v>8</v>
      </c>
      <c r="B3" s="1">
        <f>HLOOKUP(C_ProduitCherché,D_QteVendue,2,FALSE)</f>
        <v>45</v>
      </c>
      <c r="C3" s="1">
        <f>HLOOKUP(C_ProduitCherché,D_QteVendue,3,FALSE)</f>
        <v>70</v>
      </c>
      <c r="D3" s="1">
        <f>HLOOKUP(C_ProduitCherché,D_QteVendue,4,FALSE)</f>
        <v>125</v>
      </c>
      <c r="E3" s="1">
        <f>HLOOKUP(C_ProduitCherché,D_QteVendue,5,FALSE)</f>
        <v>68</v>
      </c>
      <c r="F3" s="1">
        <f>HLOOKUP(C_ProduitCherché,D_QteVendue,6,FALSE)</f>
        <v>55</v>
      </c>
      <c r="G3" s="1">
        <f>HLOOKUP(C_ProduitCherché,D_QteVendue,7,FALSE)</f>
        <v>42</v>
      </c>
    </row>
    <row r="4" spans="1:7" x14ac:dyDescent="0.25">
      <c r="B4" s="24"/>
      <c r="C4" s="24"/>
      <c r="D4" s="24"/>
      <c r="E4" s="24"/>
      <c r="F4" s="24"/>
      <c r="G4" s="24"/>
    </row>
  </sheetData>
  <mergeCells count="1">
    <mergeCell ref="A1:G1"/>
  </mergeCells>
  <dataValidations count="1">
    <dataValidation type="list" allowBlank="1" showInputMessage="1" showErrorMessage="1" sqref="A3">
      <formula1>L_Depts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B1:G8"/>
  <sheetViews>
    <sheetView zoomScaleNormal="100" workbookViewId="0">
      <selection activeCell="J17" sqref="J17"/>
    </sheetView>
  </sheetViews>
  <sheetFormatPr baseColWidth="10" defaultRowHeight="15" x14ac:dyDescent="0.25"/>
  <cols>
    <col min="1" max="1" width="1.5703125" customWidth="1"/>
    <col min="2" max="2" width="15" bestFit="1" customWidth="1"/>
  </cols>
  <sheetData>
    <row r="1" spans="2:7" x14ac:dyDescent="0.25">
      <c r="B1" s="38" t="s">
        <v>10</v>
      </c>
      <c r="C1" s="39"/>
      <c r="D1" s="39"/>
      <c r="E1" s="39"/>
      <c r="F1" s="39"/>
      <c r="G1" s="39"/>
    </row>
    <row r="2" spans="2:7" x14ac:dyDescent="0.25">
      <c r="B2" s="2" t="s">
        <v>0</v>
      </c>
      <c r="C2" s="1" t="s">
        <v>7</v>
      </c>
      <c r="D2" s="1" t="s">
        <v>8</v>
      </c>
      <c r="E2" s="1" t="s">
        <v>9</v>
      </c>
      <c r="F2" s="1" t="s">
        <v>34</v>
      </c>
      <c r="G2" s="1" t="s">
        <v>35</v>
      </c>
    </row>
    <row r="3" spans="2:7" x14ac:dyDescent="0.25">
      <c r="B3" s="2" t="s">
        <v>1</v>
      </c>
      <c r="C3" s="2">
        <v>49</v>
      </c>
      <c r="D3" s="2">
        <v>45</v>
      </c>
      <c r="E3" s="2">
        <v>40</v>
      </c>
      <c r="F3" s="19">
        <v>50</v>
      </c>
      <c r="G3" s="19">
        <v>48</v>
      </c>
    </row>
    <row r="4" spans="2:7" x14ac:dyDescent="0.25">
      <c r="B4" s="2" t="s">
        <v>2</v>
      </c>
      <c r="C4" s="2">
        <v>82</v>
      </c>
      <c r="D4" s="2">
        <v>70</v>
      </c>
      <c r="E4" s="2">
        <v>68</v>
      </c>
      <c r="F4" s="19">
        <v>58</v>
      </c>
      <c r="G4" s="19">
        <v>62</v>
      </c>
    </row>
    <row r="5" spans="2:7" x14ac:dyDescent="0.25">
      <c r="B5" s="2" t="s">
        <v>3</v>
      </c>
      <c r="C5" s="2">
        <v>120</v>
      </c>
      <c r="D5" s="2">
        <v>125</v>
      </c>
      <c r="E5" s="2">
        <v>102</v>
      </c>
      <c r="F5" s="19">
        <v>100</v>
      </c>
      <c r="G5" s="19">
        <v>115</v>
      </c>
    </row>
    <row r="6" spans="2:7" x14ac:dyDescent="0.25">
      <c r="B6" s="2" t="s">
        <v>4</v>
      </c>
      <c r="C6" s="2">
        <v>55</v>
      </c>
      <c r="D6" s="2">
        <v>68</v>
      </c>
      <c r="E6" s="2">
        <v>58</v>
      </c>
      <c r="F6" s="19">
        <v>58</v>
      </c>
      <c r="G6" s="19">
        <v>60</v>
      </c>
    </row>
    <row r="7" spans="2:7" x14ac:dyDescent="0.25">
      <c r="B7" s="2" t="s">
        <v>5</v>
      </c>
      <c r="C7" s="2">
        <v>74</v>
      </c>
      <c r="D7" s="2">
        <v>55</v>
      </c>
      <c r="E7" s="2">
        <v>54</v>
      </c>
      <c r="F7" s="19">
        <v>75</v>
      </c>
      <c r="G7" s="19">
        <v>80</v>
      </c>
    </row>
    <row r="8" spans="2:7" x14ac:dyDescent="0.25">
      <c r="B8" s="2" t="s">
        <v>6</v>
      </c>
      <c r="C8" s="2">
        <v>25</v>
      </c>
      <c r="D8" s="2">
        <v>42</v>
      </c>
      <c r="E8" s="2">
        <v>29</v>
      </c>
      <c r="F8" s="19">
        <v>30</v>
      </c>
      <c r="G8" s="19">
        <v>40</v>
      </c>
    </row>
  </sheetData>
  <mergeCells count="1">
    <mergeCell ref="B1:G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K39"/>
  <sheetViews>
    <sheetView zoomScale="110" zoomScaleNormal="110" workbookViewId="0">
      <selection activeCell="L6" sqref="L6"/>
    </sheetView>
  </sheetViews>
  <sheetFormatPr baseColWidth="10" defaultRowHeight="15" x14ac:dyDescent="0.25"/>
  <cols>
    <col min="1" max="1" width="3.28515625" bestFit="1" customWidth="1"/>
    <col min="2" max="2" width="15" bestFit="1" customWidth="1"/>
    <col min="3" max="5" width="12.7109375" customWidth="1"/>
    <col min="6" max="6" width="13.28515625" customWidth="1"/>
    <col min="7" max="7" width="12.7109375" customWidth="1"/>
    <col min="8" max="8" width="51.85546875" customWidth="1"/>
    <col min="9" max="9" width="2.7109375" customWidth="1"/>
    <col min="10" max="10" width="15.42578125" bestFit="1" customWidth="1"/>
    <col min="11" max="11" width="14.42578125" style="3" customWidth="1"/>
    <col min="12" max="12" width="41.85546875" bestFit="1" customWidth="1"/>
  </cols>
  <sheetData>
    <row r="1" spans="1:8" ht="6.75" customHeight="1" x14ac:dyDescent="0.25"/>
    <row r="2" spans="1:8" x14ac:dyDescent="0.25">
      <c r="B2" s="35" t="s">
        <v>10</v>
      </c>
      <c r="C2" s="36"/>
      <c r="D2" s="36"/>
      <c r="E2" s="36"/>
      <c r="F2" s="36"/>
      <c r="G2" s="37"/>
    </row>
    <row r="3" spans="1:8" x14ac:dyDescent="0.25">
      <c r="B3" s="2" t="s">
        <v>0</v>
      </c>
      <c r="C3" s="1" t="s">
        <v>7</v>
      </c>
      <c r="D3" s="1" t="s">
        <v>8</v>
      </c>
      <c r="E3" s="1" t="s">
        <v>9</v>
      </c>
      <c r="F3" s="1" t="s">
        <v>9</v>
      </c>
      <c r="G3" s="1" t="s">
        <v>35</v>
      </c>
    </row>
    <row r="4" spans="1:8" x14ac:dyDescent="0.25">
      <c r="B4" s="2" t="s">
        <v>24</v>
      </c>
      <c r="C4" s="2">
        <v>49</v>
      </c>
      <c r="D4" s="2">
        <v>45</v>
      </c>
      <c r="E4" s="2">
        <v>40</v>
      </c>
      <c r="F4" s="19">
        <v>50</v>
      </c>
      <c r="G4" s="19">
        <v>48</v>
      </c>
    </row>
    <row r="5" spans="1:8" x14ac:dyDescent="0.25">
      <c r="B5" s="2" t="s">
        <v>25</v>
      </c>
      <c r="C5" s="2">
        <v>120</v>
      </c>
      <c r="D5" s="2">
        <v>125</v>
      </c>
      <c r="E5" s="2">
        <v>102</v>
      </c>
      <c r="F5" s="19">
        <v>100</v>
      </c>
      <c r="G5" s="19">
        <v>115</v>
      </c>
    </row>
    <row r="6" spans="1:8" x14ac:dyDescent="0.25">
      <c r="B6" s="2" t="s">
        <v>26</v>
      </c>
      <c r="C6" s="2">
        <v>55</v>
      </c>
      <c r="D6" s="2">
        <v>68</v>
      </c>
      <c r="E6" s="2">
        <v>58</v>
      </c>
      <c r="F6" s="19">
        <v>58</v>
      </c>
      <c r="G6" s="19">
        <v>62</v>
      </c>
    </row>
    <row r="7" spans="1:8" x14ac:dyDescent="0.25">
      <c r="B7" s="2" t="s">
        <v>26</v>
      </c>
      <c r="C7" s="2">
        <v>25</v>
      </c>
      <c r="D7" s="2">
        <v>42</v>
      </c>
      <c r="E7" s="2">
        <v>29</v>
      </c>
      <c r="F7" s="19">
        <v>30</v>
      </c>
      <c r="G7" s="19">
        <v>40</v>
      </c>
    </row>
    <row r="8" spans="1:8" x14ac:dyDescent="0.25">
      <c r="B8" s="2" t="s">
        <v>27</v>
      </c>
      <c r="C8" s="2"/>
      <c r="D8" s="2">
        <v>55</v>
      </c>
      <c r="E8" s="2">
        <v>54</v>
      </c>
      <c r="F8" s="19">
        <v>58</v>
      </c>
      <c r="G8" s="19">
        <v>60</v>
      </c>
    </row>
    <row r="9" spans="1:8" x14ac:dyDescent="0.25">
      <c r="B9" s="2" t="s">
        <v>28</v>
      </c>
      <c r="C9" s="2">
        <v>82</v>
      </c>
      <c r="D9" s="2">
        <v>70</v>
      </c>
      <c r="E9" s="2">
        <v>68</v>
      </c>
      <c r="F9" s="19">
        <v>75</v>
      </c>
      <c r="G9" s="19">
        <v>80</v>
      </c>
    </row>
    <row r="11" spans="1:8" ht="25.5" customHeight="1" x14ac:dyDescent="0.25">
      <c r="H11" s="23"/>
    </row>
    <row r="12" spans="1:8" ht="23.25" customHeight="1" x14ac:dyDescent="0.25">
      <c r="A12" s="30">
        <v>2</v>
      </c>
      <c r="B12" s="32" t="s">
        <v>22</v>
      </c>
      <c r="C12" s="33" t="s">
        <v>23</v>
      </c>
      <c r="D12" s="66" t="s">
        <v>21</v>
      </c>
      <c r="E12" s="66"/>
      <c r="F12" s="66"/>
      <c r="G12" s="63" t="s">
        <v>57</v>
      </c>
      <c r="H12" s="63"/>
    </row>
    <row r="13" spans="1:8" ht="15" customHeight="1" x14ac:dyDescent="0.25">
      <c r="A13" s="46" t="s">
        <v>22</v>
      </c>
      <c r="B13" s="10"/>
      <c r="C13" s="11">
        <f>HLOOKUP("Dépt 1",$C$3:$G$9,3)</f>
        <v>120</v>
      </c>
      <c r="D13" s="59" t="s">
        <v>72</v>
      </c>
      <c r="E13" s="59"/>
      <c r="F13" s="60"/>
      <c r="G13" s="49" t="s">
        <v>58</v>
      </c>
      <c r="H13" s="50"/>
    </row>
    <row r="14" spans="1:8" x14ac:dyDescent="0.25">
      <c r="A14" s="46"/>
      <c r="B14" s="20" t="s">
        <v>8</v>
      </c>
      <c r="C14" s="9">
        <f>HLOOKUP(B14,$C$3:$G$9,2)</f>
        <v>45</v>
      </c>
      <c r="D14" s="61" t="s">
        <v>73</v>
      </c>
      <c r="E14" s="61"/>
      <c r="F14" s="62"/>
      <c r="G14" s="40" t="s">
        <v>59</v>
      </c>
      <c r="H14" s="41"/>
    </row>
    <row r="15" spans="1:8" x14ac:dyDescent="0.25">
      <c r="A15" s="46"/>
      <c r="B15" s="12" t="s">
        <v>29</v>
      </c>
      <c r="C15" s="9">
        <f>HLOOKUP(B15,$C$3:$G$9,2)</f>
        <v>48</v>
      </c>
      <c r="D15" s="61" t="s">
        <v>74</v>
      </c>
      <c r="E15" s="61"/>
      <c r="F15" s="62"/>
      <c r="G15" s="40" t="s">
        <v>60</v>
      </c>
      <c r="H15" s="41"/>
    </row>
    <row r="16" spans="1:8" x14ac:dyDescent="0.25">
      <c r="A16" s="46"/>
      <c r="B16" s="20" t="s">
        <v>8</v>
      </c>
      <c r="C16" s="9">
        <f>HLOOKUP(C_TestValeur,$C$3:$G$9,2)</f>
        <v>45</v>
      </c>
      <c r="D16" s="61" t="s">
        <v>75</v>
      </c>
      <c r="E16" s="61"/>
      <c r="F16" s="62"/>
      <c r="G16" s="40" t="s">
        <v>61</v>
      </c>
      <c r="H16" s="41"/>
    </row>
    <row r="17" spans="1:11" x14ac:dyDescent="0.25">
      <c r="A17" s="46"/>
      <c r="B17" s="12"/>
      <c r="C17" s="13" t="s">
        <v>30</v>
      </c>
      <c r="D17" s="61" t="s">
        <v>38</v>
      </c>
      <c r="E17" s="61"/>
      <c r="F17" s="62"/>
      <c r="G17" s="40"/>
      <c r="H17" s="41"/>
    </row>
    <row r="18" spans="1:11" x14ac:dyDescent="0.25">
      <c r="A18" s="46"/>
      <c r="B18" s="20" t="s">
        <v>8</v>
      </c>
      <c r="C18" s="9" t="e">
        <f>HLOOKUP(C_TestLaValeur,$C$3:$G$9,2)</f>
        <v>#NAME?</v>
      </c>
      <c r="D18" s="47" t="s">
        <v>76</v>
      </c>
      <c r="E18" s="47"/>
      <c r="F18" s="48"/>
      <c r="G18" s="51" t="s">
        <v>62</v>
      </c>
      <c r="H18" s="52"/>
    </row>
    <row r="19" spans="1:11" ht="15" customHeight="1" x14ac:dyDescent="0.25">
      <c r="A19" s="46"/>
      <c r="B19" s="14"/>
      <c r="C19" s="15" t="e">
        <f>HLOOKUP(B19,$C$3:$G$9,2)</f>
        <v>#N/A</v>
      </c>
      <c r="D19" s="64" t="s">
        <v>77</v>
      </c>
      <c r="E19" s="64"/>
      <c r="F19" s="65"/>
      <c r="G19" s="53" t="s">
        <v>63</v>
      </c>
      <c r="H19" s="54"/>
    </row>
    <row r="20" spans="1:11" x14ac:dyDescent="0.25">
      <c r="A20" s="46" t="s">
        <v>32</v>
      </c>
      <c r="B20" s="21" t="s">
        <v>8</v>
      </c>
      <c r="C20" s="11" t="e">
        <f>HLOOKUP(B20,$C$3:$G$9,10)</f>
        <v>#REF!</v>
      </c>
      <c r="D20" s="59" t="s">
        <v>78</v>
      </c>
      <c r="E20" s="59"/>
      <c r="F20" s="60"/>
      <c r="G20" s="55" t="s">
        <v>83</v>
      </c>
      <c r="H20" s="56"/>
    </row>
    <row r="21" spans="1:11" x14ac:dyDescent="0.25">
      <c r="A21" s="46"/>
      <c r="B21" s="20" t="s">
        <v>8</v>
      </c>
      <c r="C21" s="9">
        <f>HLOOKUP(B21,3:9,2)</f>
        <v>45</v>
      </c>
      <c r="D21" s="61" t="s">
        <v>79</v>
      </c>
      <c r="E21" s="61"/>
      <c r="F21" s="62"/>
      <c r="G21" s="42" t="s">
        <v>84</v>
      </c>
      <c r="H21" s="43"/>
      <c r="K21" s="29"/>
    </row>
    <row r="22" spans="1:11" x14ac:dyDescent="0.25">
      <c r="A22" s="46"/>
      <c r="B22" s="20" t="s">
        <v>8</v>
      </c>
      <c r="C22" s="9">
        <f>HLOOKUP(B22,MaPlage,2)</f>
        <v>45</v>
      </c>
      <c r="D22" s="61" t="s">
        <v>80</v>
      </c>
      <c r="E22" s="61"/>
      <c r="F22" s="62"/>
      <c r="G22" s="42" t="s">
        <v>64</v>
      </c>
      <c r="H22" s="43"/>
      <c r="K22" s="29"/>
    </row>
    <row r="23" spans="1:11" x14ac:dyDescent="0.25">
      <c r="A23" s="46"/>
      <c r="B23" s="12"/>
      <c r="C23" s="13" t="s">
        <v>31</v>
      </c>
      <c r="D23" s="61" t="s">
        <v>36</v>
      </c>
      <c r="E23" s="61"/>
      <c r="F23" s="62"/>
      <c r="G23" s="40"/>
      <c r="H23" s="41"/>
      <c r="K23" s="29"/>
    </row>
    <row r="24" spans="1:11" x14ac:dyDescent="0.25">
      <c r="A24" s="46"/>
      <c r="B24" s="20" t="s">
        <v>8</v>
      </c>
      <c r="C24" s="9" t="e">
        <f>HLOOKUP(B24,MaPllage,2)</f>
        <v>#NAME?</v>
      </c>
      <c r="D24" s="61" t="s">
        <v>81</v>
      </c>
      <c r="E24" s="61"/>
      <c r="F24" s="62"/>
      <c r="G24" s="42" t="s">
        <v>65</v>
      </c>
      <c r="H24" s="43"/>
      <c r="K24" s="29"/>
    </row>
    <row r="25" spans="1:11" ht="15" customHeight="1" x14ac:dyDescent="0.25">
      <c r="A25" s="46"/>
      <c r="B25" s="22" t="s">
        <v>8</v>
      </c>
      <c r="C25" s="15" t="e">
        <f>HLOOKUP(B25,J3:N9,2)</f>
        <v>#N/A</v>
      </c>
      <c r="D25" s="64" t="s">
        <v>82</v>
      </c>
      <c r="E25" s="64"/>
      <c r="F25" s="65"/>
      <c r="G25" s="57" t="s">
        <v>66</v>
      </c>
      <c r="H25" s="58"/>
      <c r="K25" s="29"/>
    </row>
    <row r="26" spans="1:11" x14ac:dyDescent="0.25">
      <c r="A26" s="46" t="s">
        <v>37</v>
      </c>
      <c r="B26" s="21" t="s">
        <v>8</v>
      </c>
      <c r="C26" s="11">
        <f>HLOOKUP(B26,$C$3:$G$9,C_NoLigne)</f>
        <v>45</v>
      </c>
      <c r="D26" s="59" t="s">
        <v>88</v>
      </c>
      <c r="E26" s="59"/>
      <c r="F26" s="60"/>
      <c r="G26" s="55" t="s">
        <v>89</v>
      </c>
      <c r="H26" s="56"/>
      <c r="K26" s="29"/>
    </row>
    <row r="27" spans="1:11" x14ac:dyDescent="0.25">
      <c r="A27" s="46"/>
      <c r="B27" s="16"/>
      <c r="C27" s="13" t="s">
        <v>39</v>
      </c>
      <c r="D27" s="61" t="s">
        <v>87</v>
      </c>
      <c r="E27" s="61"/>
      <c r="F27" s="62"/>
      <c r="G27" s="40"/>
      <c r="H27" s="41"/>
    </row>
    <row r="28" spans="1:11" x14ac:dyDescent="0.25">
      <c r="A28" s="46"/>
      <c r="B28" s="20" t="s">
        <v>8</v>
      </c>
      <c r="C28" s="9" t="e">
        <f>HLOOKUP(B28,$C$3:$G$9,DuTexte)</f>
        <v>#NAME?</v>
      </c>
      <c r="D28" s="61" t="s">
        <v>96</v>
      </c>
      <c r="E28" s="61"/>
      <c r="F28" s="62"/>
      <c r="G28" s="42" t="s">
        <v>90</v>
      </c>
      <c r="H28" s="43"/>
    </row>
    <row r="29" spans="1:11" x14ac:dyDescent="0.25">
      <c r="A29" s="46"/>
      <c r="B29" s="20" t="s">
        <v>8</v>
      </c>
      <c r="C29" s="9" t="e">
        <f>HLOOKUP(B29,$C$3:$G$9,-1)</f>
        <v>#VALUE!</v>
      </c>
      <c r="D29" s="61" t="s">
        <v>97</v>
      </c>
      <c r="E29" s="61"/>
      <c r="F29" s="62"/>
      <c r="G29" s="42" t="s">
        <v>91</v>
      </c>
      <c r="H29" s="43"/>
    </row>
    <row r="30" spans="1:11" x14ac:dyDescent="0.25">
      <c r="A30" s="46"/>
      <c r="B30" s="20" t="s">
        <v>8</v>
      </c>
      <c r="C30" s="9" t="e">
        <f>HLOOKUP(B30,$C$3:$G$9,0)</f>
        <v>#VALUE!</v>
      </c>
      <c r="D30" s="61" t="s">
        <v>98</v>
      </c>
      <c r="E30" s="61"/>
      <c r="F30" s="62"/>
      <c r="G30" s="42" t="s">
        <v>92</v>
      </c>
      <c r="H30" s="43"/>
    </row>
    <row r="31" spans="1:11" x14ac:dyDescent="0.25">
      <c r="A31" s="46"/>
      <c r="B31" s="20" t="s">
        <v>8</v>
      </c>
      <c r="C31" s="9" t="e">
        <f>HLOOKUP(B31,$C$3:$G$9,)</f>
        <v>#VALUE!</v>
      </c>
      <c r="D31" s="61" t="s">
        <v>99</v>
      </c>
      <c r="E31" s="61"/>
      <c r="F31" s="62"/>
      <c r="G31" s="42" t="s">
        <v>93</v>
      </c>
      <c r="H31" s="43"/>
    </row>
    <row r="32" spans="1:11" x14ac:dyDescent="0.25">
      <c r="A32" s="46"/>
      <c r="B32" s="20" t="s">
        <v>8</v>
      </c>
      <c r="C32" s="9" t="e">
        <f>HLOOKUP(B32,$C$3:$G$9,"")</f>
        <v>#VALUE!</v>
      </c>
      <c r="D32" s="61" t="s">
        <v>100</v>
      </c>
      <c r="E32" s="61"/>
      <c r="F32" s="62"/>
      <c r="G32" s="42" t="s">
        <v>94</v>
      </c>
      <c r="H32" s="43"/>
    </row>
    <row r="33" spans="1:8" ht="15" customHeight="1" x14ac:dyDescent="0.25">
      <c r="A33" s="46"/>
      <c r="B33" s="22" t="s">
        <v>8</v>
      </c>
      <c r="C33" s="15" t="e">
        <f>HLOOKUP(B33,$C$3:$G$9,10)</f>
        <v>#REF!</v>
      </c>
      <c r="D33" s="64" t="s">
        <v>101</v>
      </c>
      <c r="E33" s="64"/>
      <c r="F33" s="65"/>
      <c r="G33" s="57" t="s">
        <v>95</v>
      </c>
      <c r="H33" s="58"/>
    </row>
    <row r="34" spans="1:8" x14ac:dyDescent="0.25">
      <c r="A34" s="46" t="s">
        <v>33</v>
      </c>
      <c r="B34" s="21" t="s">
        <v>34</v>
      </c>
      <c r="C34" s="11">
        <f>HLOOKUP(B34,$C$3:$G$9,2)</f>
        <v>50</v>
      </c>
      <c r="D34" s="59" t="s">
        <v>102</v>
      </c>
      <c r="E34" s="59"/>
      <c r="F34" s="60"/>
      <c r="G34" s="55" t="s">
        <v>67</v>
      </c>
      <c r="H34" s="56"/>
    </row>
    <row r="35" spans="1:8" x14ac:dyDescent="0.25">
      <c r="A35" s="46"/>
      <c r="B35" s="20" t="s">
        <v>34</v>
      </c>
      <c r="C35" s="9" t="e">
        <f>HLOOKUP(B35,$C$3:$G$9,)</f>
        <v>#VALUE!</v>
      </c>
      <c r="D35" s="31" t="s">
        <v>104</v>
      </c>
      <c r="E35" s="18"/>
      <c r="F35" s="34"/>
      <c r="G35" s="42" t="s">
        <v>68</v>
      </c>
      <c r="H35" s="43"/>
    </row>
    <row r="36" spans="1:8" x14ac:dyDescent="0.25">
      <c r="A36" s="46"/>
      <c r="B36" s="20" t="s">
        <v>34</v>
      </c>
      <c r="C36" s="9">
        <f>HLOOKUP(B36,$C$3:$G$9,2,TRUE)</f>
        <v>50</v>
      </c>
      <c r="D36" s="61" t="s">
        <v>105</v>
      </c>
      <c r="E36" s="61"/>
      <c r="F36" s="62"/>
      <c r="G36" s="42" t="s">
        <v>69</v>
      </c>
      <c r="H36" s="43"/>
    </row>
    <row r="37" spans="1:8" x14ac:dyDescent="0.25">
      <c r="A37" s="46"/>
      <c r="B37" s="20" t="s">
        <v>9</v>
      </c>
      <c r="C37" s="9">
        <f>HLOOKUP(B37,$C$3:$G$9,2)</f>
        <v>50</v>
      </c>
      <c r="D37" s="61" t="s">
        <v>106</v>
      </c>
      <c r="E37" s="61"/>
      <c r="F37" s="62"/>
      <c r="G37" s="40" t="s">
        <v>108</v>
      </c>
      <c r="H37" s="41"/>
    </row>
    <row r="38" spans="1:8" x14ac:dyDescent="0.25">
      <c r="A38" s="46"/>
      <c r="B38" s="20" t="s">
        <v>9</v>
      </c>
      <c r="C38" s="9">
        <f>HLOOKUP(B38,$C$3:$G$9,2,FALSE)</f>
        <v>40</v>
      </c>
      <c r="D38" s="61" t="s">
        <v>103</v>
      </c>
      <c r="E38" s="61"/>
      <c r="F38" s="62"/>
      <c r="G38" s="42" t="s">
        <v>70</v>
      </c>
      <c r="H38" s="43"/>
    </row>
    <row r="39" spans="1:8" x14ac:dyDescent="0.25">
      <c r="A39" s="46"/>
      <c r="B39" s="22" t="s">
        <v>34</v>
      </c>
      <c r="C39" s="15" t="e">
        <f>HLOOKUP(B39,$C$3:$G$9,2,FALSE)</f>
        <v>#N/A</v>
      </c>
      <c r="D39" s="64" t="s">
        <v>107</v>
      </c>
      <c r="E39" s="64"/>
      <c r="F39" s="65"/>
      <c r="G39" s="44" t="s">
        <v>71</v>
      </c>
      <c r="H39" s="45"/>
    </row>
  </sheetData>
  <sortState ref="B4:E9">
    <sortCondition ref="B4:B9"/>
  </sortState>
  <mergeCells count="60">
    <mergeCell ref="B2:G2"/>
    <mergeCell ref="D28:F28"/>
    <mergeCell ref="D23:F23"/>
    <mergeCell ref="D24:F24"/>
    <mergeCell ref="D25:F25"/>
    <mergeCell ref="D26:F26"/>
    <mergeCell ref="D27:F27"/>
    <mergeCell ref="D17:F17"/>
    <mergeCell ref="D19:F19"/>
    <mergeCell ref="D20:F20"/>
    <mergeCell ref="D21:F21"/>
    <mergeCell ref="D22:F22"/>
    <mergeCell ref="D12:F12"/>
    <mergeCell ref="D39:F39"/>
    <mergeCell ref="G32:H32"/>
    <mergeCell ref="G33:H33"/>
    <mergeCell ref="G34:H34"/>
    <mergeCell ref="G35:H35"/>
    <mergeCell ref="G36:H36"/>
    <mergeCell ref="D33:F33"/>
    <mergeCell ref="D34:F34"/>
    <mergeCell ref="D36:F36"/>
    <mergeCell ref="D37:F37"/>
    <mergeCell ref="D38:F38"/>
    <mergeCell ref="G12:H12"/>
    <mergeCell ref="D29:F29"/>
    <mergeCell ref="D30:F30"/>
    <mergeCell ref="D31:F31"/>
    <mergeCell ref="D32:F32"/>
    <mergeCell ref="G26:H26"/>
    <mergeCell ref="D13:F13"/>
    <mergeCell ref="D14:F14"/>
    <mergeCell ref="D15:F15"/>
    <mergeCell ref="D16:F16"/>
    <mergeCell ref="G21:H21"/>
    <mergeCell ref="G22:H22"/>
    <mergeCell ref="G23:H23"/>
    <mergeCell ref="G24:H24"/>
    <mergeCell ref="G25:H25"/>
    <mergeCell ref="G16:H16"/>
    <mergeCell ref="G17:H17"/>
    <mergeCell ref="G18:H18"/>
    <mergeCell ref="G19:H19"/>
    <mergeCell ref="G20:H20"/>
    <mergeCell ref="G37:H37"/>
    <mergeCell ref="G38:H38"/>
    <mergeCell ref="G39:H39"/>
    <mergeCell ref="A13:A19"/>
    <mergeCell ref="A20:A25"/>
    <mergeCell ref="A26:A33"/>
    <mergeCell ref="A34:A39"/>
    <mergeCell ref="G27:H27"/>
    <mergeCell ref="G28:H28"/>
    <mergeCell ref="G29:H29"/>
    <mergeCell ref="G30:H30"/>
    <mergeCell ref="G31:H31"/>
    <mergeCell ref="D18:F18"/>
    <mergeCell ref="G13:H13"/>
    <mergeCell ref="G14:H14"/>
    <mergeCell ref="G15:H15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B1:E8"/>
  <sheetViews>
    <sheetView zoomScaleNormal="100" workbookViewId="0">
      <selection activeCell="N27" sqref="N27"/>
    </sheetView>
  </sheetViews>
  <sheetFormatPr baseColWidth="10" defaultRowHeight="15" x14ac:dyDescent="0.25"/>
  <cols>
    <col min="1" max="1" width="1.5703125" customWidth="1"/>
    <col min="2" max="2" width="15" bestFit="1" customWidth="1"/>
    <col min="9" max="9" width="16.28515625" customWidth="1"/>
  </cols>
  <sheetData>
    <row r="1" spans="2:5" x14ac:dyDescent="0.25">
      <c r="B1" s="67" t="s">
        <v>10</v>
      </c>
      <c r="C1" s="67"/>
      <c r="D1" s="67"/>
      <c r="E1" s="67"/>
    </row>
    <row r="2" spans="2:5" x14ac:dyDescent="0.25">
      <c r="B2" s="2" t="s">
        <v>0</v>
      </c>
      <c r="C2" s="1" t="s">
        <v>7</v>
      </c>
      <c r="D2" s="1" t="s">
        <v>8</v>
      </c>
      <c r="E2" s="1" t="s">
        <v>9</v>
      </c>
    </row>
    <row r="3" spans="2:5" x14ac:dyDescent="0.25">
      <c r="B3" s="2" t="s">
        <v>1</v>
      </c>
      <c r="C3" s="2">
        <v>49</v>
      </c>
      <c r="D3" s="2">
        <v>45</v>
      </c>
      <c r="E3" s="2">
        <v>40</v>
      </c>
    </row>
    <row r="4" spans="2:5" x14ac:dyDescent="0.25">
      <c r="B4" s="2" t="s">
        <v>2</v>
      </c>
      <c r="C4" s="2">
        <v>82</v>
      </c>
      <c r="D4" s="2">
        <v>70</v>
      </c>
      <c r="E4" s="2">
        <v>68</v>
      </c>
    </row>
    <row r="5" spans="2:5" x14ac:dyDescent="0.25">
      <c r="B5" s="2" t="s">
        <v>3</v>
      </c>
      <c r="C5" s="2">
        <v>120</v>
      </c>
      <c r="D5" s="2">
        <v>125</v>
      </c>
      <c r="E5" s="2">
        <v>102</v>
      </c>
    </row>
    <row r="6" spans="2:5" x14ac:dyDescent="0.25">
      <c r="B6" s="2" t="s">
        <v>4</v>
      </c>
      <c r="C6" s="2">
        <v>55</v>
      </c>
      <c r="D6" s="2">
        <v>68</v>
      </c>
      <c r="E6" s="2">
        <v>58</v>
      </c>
    </row>
    <row r="7" spans="2:5" x14ac:dyDescent="0.25">
      <c r="B7" s="2" t="s">
        <v>5</v>
      </c>
      <c r="C7" s="2">
        <v>74</v>
      </c>
      <c r="D7" s="2">
        <v>55</v>
      </c>
      <c r="E7" s="2">
        <v>54</v>
      </c>
    </row>
    <row r="8" spans="2:5" x14ac:dyDescent="0.25">
      <c r="B8" s="2" t="s">
        <v>6</v>
      </c>
      <c r="C8" s="2">
        <v>25</v>
      </c>
      <c r="D8" s="2">
        <v>42</v>
      </c>
      <c r="E8" s="2">
        <v>29</v>
      </c>
    </row>
  </sheetData>
  <mergeCells count="1">
    <mergeCell ref="B1:E1"/>
  </mergeCell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/>
  <dimension ref="A1:H15"/>
  <sheetViews>
    <sheetView workbookViewId="0">
      <selection activeCell="G5" sqref="G5"/>
    </sheetView>
  </sheetViews>
  <sheetFormatPr baseColWidth="10" defaultRowHeight="15" x14ac:dyDescent="0.25"/>
  <cols>
    <col min="1" max="1" width="16.7109375" customWidth="1"/>
    <col min="2" max="2" width="33.85546875" customWidth="1"/>
    <col min="3" max="3" width="6.7109375" customWidth="1"/>
    <col min="4" max="4" width="6.42578125" customWidth="1"/>
    <col min="5" max="5" width="66.7109375" customWidth="1"/>
    <col min="6" max="6" width="4.7109375" customWidth="1"/>
    <col min="7" max="7" width="22.7109375" customWidth="1"/>
    <col min="8" max="8" width="66.7109375" customWidth="1"/>
  </cols>
  <sheetData>
    <row r="1" spans="1:8" x14ac:dyDescent="0.25">
      <c r="A1" s="4" t="s">
        <v>12</v>
      </c>
    </row>
    <row r="2" spans="1:8" ht="15.75" thickBot="1" x14ac:dyDescent="0.3"/>
    <row r="3" spans="1:8" ht="16.5" customHeight="1" thickTop="1" thickBot="1" x14ac:dyDescent="0.3">
      <c r="A3" s="68" t="s">
        <v>13</v>
      </c>
      <c r="B3" s="68"/>
      <c r="D3" s="68" t="s">
        <v>14</v>
      </c>
      <c r="E3" s="68"/>
      <c r="G3" s="68" t="s">
        <v>15</v>
      </c>
      <c r="H3" s="68"/>
    </row>
    <row r="4" spans="1:8" ht="16.5" thickTop="1" thickBot="1" x14ac:dyDescent="0.3">
      <c r="A4" s="25" t="s">
        <v>39</v>
      </c>
      <c r="B4" s="8" t="s">
        <v>85</v>
      </c>
      <c r="D4" s="69" t="s">
        <v>20</v>
      </c>
      <c r="E4" s="70"/>
      <c r="G4" s="71" t="s">
        <v>109</v>
      </c>
      <c r="H4" s="71"/>
    </row>
    <row r="5" spans="1:8" ht="15.75" thickTop="1" x14ac:dyDescent="0.25">
      <c r="A5" s="27" t="s">
        <v>16</v>
      </c>
      <c r="B5" s="28" t="s">
        <v>17</v>
      </c>
      <c r="D5" s="72" t="s">
        <v>19</v>
      </c>
      <c r="E5" s="73" t="s">
        <v>56</v>
      </c>
    </row>
    <row r="6" spans="1:8" x14ac:dyDescent="0.25">
      <c r="A6" s="5" t="s">
        <v>30</v>
      </c>
      <c r="B6" s="6" t="s">
        <v>86</v>
      </c>
      <c r="D6" s="74" t="s">
        <v>50</v>
      </c>
      <c r="E6" s="75" t="s">
        <v>44</v>
      </c>
    </row>
    <row r="7" spans="1:8" x14ac:dyDescent="0.25">
      <c r="A7" s="27" t="s">
        <v>18</v>
      </c>
      <c r="B7" s="28" t="s">
        <v>40</v>
      </c>
      <c r="D7" s="74" t="s">
        <v>51</v>
      </c>
      <c r="E7" s="75" t="s">
        <v>45</v>
      </c>
    </row>
    <row r="8" spans="1:8" x14ac:dyDescent="0.25">
      <c r="A8" s="27" t="s">
        <v>41</v>
      </c>
      <c r="B8" s="28" t="s">
        <v>42</v>
      </c>
      <c r="D8" s="74" t="s">
        <v>52</v>
      </c>
      <c r="E8" s="75" t="s">
        <v>46</v>
      </c>
    </row>
    <row r="9" spans="1:8" x14ac:dyDescent="0.25">
      <c r="A9" s="26" t="s">
        <v>31</v>
      </c>
      <c r="B9" s="7" t="s">
        <v>43</v>
      </c>
      <c r="D9" s="74" t="s">
        <v>53</v>
      </c>
      <c r="E9" s="75" t="s">
        <v>47</v>
      </c>
    </row>
    <row r="10" spans="1:8" x14ac:dyDescent="0.25">
      <c r="A10" s="18"/>
      <c r="B10" s="18"/>
      <c r="D10" s="74" t="s">
        <v>54</v>
      </c>
      <c r="E10" s="75" t="s">
        <v>48</v>
      </c>
    </row>
    <row r="11" spans="1:8" x14ac:dyDescent="0.25">
      <c r="A11" s="18"/>
      <c r="B11" s="18"/>
      <c r="D11" s="76" t="s">
        <v>55</v>
      </c>
      <c r="E11" s="77" t="s">
        <v>49</v>
      </c>
    </row>
    <row r="12" spans="1:8" x14ac:dyDescent="0.25">
      <c r="A12" s="17"/>
      <c r="B12" s="17"/>
    </row>
    <row r="13" spans="1:8" x14ac:dyDescent="0.25">
      <c r="A13" s="17"/>
      <c r="B13" s="17"/>
    </row>
    <row r="14" spans="1:8" x14ac:dyDescent="0.25">
      <c r="A14" s="18"/>
      <c r="B14" s="18"/>
    </row>
    <row r="15" spans="1:8" x14ac:dyDescent="0.25">
      <c r="A15" s="18"/>
      <c r="B15" s="18"/>
    </row>
  </sheetData>
  <mergeCells count="5">
    <mergeCell ref="A3:B3"/>
    <mergeCell ref="D3:E3"/>
    <mergeCell ref="G3:H3"/>
    <mergeCell ref="D4:E4"/>
    <mergeCell ref="G4:H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6</vt:i4>
      </vt:variant>
    </vt:vector>
  </HeadingPairs>
  <TitlesOfParts>
    <vt:vector size="11" baseType="lpstr">
      <vt:lpstr>TDB</vt:lpstr>
      <vt:lpstr>Données</vt:lpstr>
      <vt:lpstr>RECHERCHEH_Limites</vt:lpstr>
      <vt:lpstr>Schéma</vt:lpstr>
      <vt:lpstr>Paramètres</vt:lpstr>
      <vt:lpstr>C_NoLigne</vt:lpstr>
      <vt:lpstr>C_ProduitCherché</vt:lpstr>
      <vt:lpstr>C_TestValeur</vt:lpstr>
      <vt:lpstr>D_QteVendue</vt:lpstr>
      <vt:lpstr>L_Depts</vt:lpstr>
      <vt:lpstr>MaPlage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rejean croteau</dc:creator>
  <cp:lastModifiedBy>rejean croteau</cp:lastModifiedBy>
  <dcterms:created xsi:type="dcterms:W3CDTF">2014-09-01T17:24:23Z</dcterms:created>
  <dcterms:modified xsi:type="dcterms:W3CDTF">2014-12-22T03:34:45Z</dcterms:modified>
</cp:coreProperties>
</file>