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 activeTab="7"/>
  </bookViews>
  <sheets>
    <sheet name="AUDIT" sheetId="1" r:id="rId1"/>
    <sheet name="ERREURS" sheetId="2" r:id="rId2"/>
    <sheet name="Fonctions logiques" sheetId="3" r:id="rId3"/>
    <sheet name="RECHERCHE" sheetId="4" r:id="rId4"/>
    <sheet name="DATE" sheetId="5" r:id="rId5"/>
    <sheet name="STATISTIQUES" sheetId="6" r:id="rId6"/>
    <sheet name="TEXTE" sheetId="7" r:id="rId7"/>
    <sheet name="IMBRICATION" sheetId="8" r:id="rId8"/>
  </sheets>
  <calcPr calcId="124519"/>
</workbook>
</file>

<file path=xl/calcChain.xml><?xml version="1.0" encoding="utf-8"?>
<calcChain xmlns="http://schemas.openxmlformats.org/spreadsheetml/2006/main">
  <c r="G5" i="8"/>
  <c r="G3"/>
  <c r="G4"/>
  <c r="D12" i="7"/>
  <c r="G4"/>
  <c r="F4"/>
  <c r="E4"/>
  <c r="D4"/>
  <c r="E11" i="6"/>
  <c r="D11"/>
  <c r="C11"/>
  <c r="C3" i="5"/>
  <c r="B3"/>
  <c r="B6" s="1"/>
  <c r="D16" i="4"/>
  <c r="D15"/>
  <c r="B47" i="3"/>
  <c r="B48"/>
  <c r="B49"/>
  <c r="B46"/>
  <c r="D50"/>
  <c r="D41"/>
  <c r="D29"/>
  <c r="D19"/>
  <c r="E5"/>
  <c r="E6"/>
  <c r="E7"/>
  <c r="E4"/>
  <c r="F9" i="2"/>
  <c r="H6"/>
  <c r="H5"/>
  <c r="H7"/>
  <c r="H8"/>
  <c r="H4"/>
  <c r="G9"/>
  <c r="C9"/>
  <c r="C4" i="1"/>
  <c r="B7" s="1"/>
  <c r="C7" l="1"/>
  <c r="B9" i="5"/>
  <c r="B8"/>
  <c r="B7"/>
</calcChain>
</file>

<file path=xl/sharedStrings.xml><?xml version="1.0" encoding="utf-8"?>
<sst xmlns="http://schemas.openxmlformats.org/spreadsheetml/2006/main" count="151" uniqueCount="100">
  <si>
    <t>Cliquez sur Évaluation de formule</t>
  </si>
  <si>
    <t>dans le groupe Audit de formules</t>
  </si>
  <si>
    <t>Valeurs comprises dans le calcul</t>
  </si>
  <si>
    <t>Formule</t>
  </si>
  <si>
    <t>Erreur numéro 1</t>
  </si>
  <si>
    <t>Erreur numéro 2</t>
  </si>
  <si>
    <t>Cellules adjacentes non comprises dans les paramètres de la fonction</t>
  </si>
  <si>
    <t>formule ou fonction différente de celles utilisées par les autres cellules de la plage</t>
  </si>
  <si>
    <t>Nom</t>
  </si>
  <si>
    <t>Total des ventes</t>
  </si>
  <si>
    <t>Bonus</t>
  </si>
  <si>
    <t>Guimard</t>
  </si>
  <si>
    <t>Durant</t>
  </si>
  <si>
    <t>Gobeil</t>
  </si>
  <si>
    <t>Kalinka</t>
  </si>
  <si>
    <t>SOMME.SI(Plage;Critère;somme_plage)</t>
  </si>
  <si>
    <t>SI(Test_logique;Valeur_si_vrai;Valeur_si_faux)</t>
  </si>
  <si>
    <t>Absences</t>
  </si>
  <si>
    <t>Années</t>
  </si>
  <si>
    <t>Total accessible au bonus</t>
  </si>
  <si>
    <t>la plage de critère et la plage de somme est identique</t>
  </si>
  <si>
    <t>le paramètre somme_plage n'est pas utilisé</t>
  </si>
  <si>
    <t>la plage de critère et la plage de somme sont différentes</t>
  </si>
  <si>
    <t>le paramètre somme_plage est utilisé</t>
  </si>
  <si>
    <t>Si les ventes dépassent 300 000$, un bonus de 5% est accordé</t>
  </si>
  <si>
    <t>Seules les valeurs de vente supérieures à 300 000$ seront</t>
  </si>
  <si>
    <t>calculées pour le bonus</t>
  </si>
  <si>
    <t>Seules les années ayant un nombre d'absence inférieur à 15</t>
  </si>
  <si>
    <t>sont admissibles au calcul du bonus</t>
  </si>
  <si>
    <t>Dossier de Jean Guimard</t>
  </si>
  <si>
    <t>Ancienneté</t>
  </si>
  <si>
    <t>Personnes</t>
  </si>
  <si>
    <t>Seules les personnes ayant un nombre d'absence inférieur à 15</t>
  </si>
  <si>
    <t>et dont l'ancienneté est supérieure à 10 seront comptabilisées</t>
  </si>
  <si>
    <t>pour connaitre le montant total de bonus versé par l'entreprise</t>
  </si>
  <si>
    <t>SOMME.SI.ENS(Plage_somme;plage_critere1;critères1;plage_critère2;critères2;…)</t>
  </si>
  <si>
    <t>Montant accessible au bonus</t>
  </si>
  <si>
    <t>ET(valeur_logique1;valeur_logique2;…)</t>
  </si>
  <si>
    <t>QUESTIONS</t>
  </si>
  <si>
    <t>DONNÉES</t>
  </si>
  <si>
    <t>RECHERCHEV(valeur_cherchée;table_matrice;no_index_col;valeur_proche)</t>
  </si>
  <si>
    <t>Prénom</t>
  </si>
  <si>
    <t>Ville</t>
  </si>
  <si>
    <t>Jean</t>
  </si>
  <si>
    <t>Québec</t>
  </si>
  <si>
    <t>Pierre</t>
  </si>
  <si>
    <t>Montréal</t>
  </si>
  <si>
    <t>Aline</t>
  </si>
  <si>
    <t>Joseph</t>
  </si>
  <si>
    <t>Index</t>
  </si>
  <si>
    <t>Formulaire d'information client</t>
  </si>
  <si>
    <t>choisir un client</t>
  </si>
  <si>
    <t>Nom :</t>
  </si>
  <si>
    <t>Ville :</t>
  </si>
  <si>
    <t xml:space="preserve">Ce classeur a été ouvert le : </t>
  </si>
  <si>
    <t>Aujourdhui()</t>
  </si>
  <si>
    <t>MAINTENANT()</t>
  </si>
  <si>
    <t xml:space="preserve">l'année de la date est </t>
  </si>
  <si>
    <t xml:space="preserve">le mois de la date est </t>
  </si>
  <si>
    <t xml:space="preserve">le jour de la date est </t>
  </si>
  <si>
    <t xml:space="preserve">le jour de la semaine est </t>
  </si>
  <si>
    <t>éme jour (jour 1 = lundi)</t>
  </si>
  <si>
    <t>Annee()</t>
  </si>
  <si>
    <t>Mois()</t>
  </si>
  <si>
    <t>Jour()</t>
  </si>
  <si>
    <t>bonjour</t>
  </si>
  <si>
    <t>Nombre de cellules contenant des nombres</t>
  </si>
  <si>
    <t>NB()</t>
  </si>
  <si>
    <t>NB.VIDE()</t>
  </si>
  <si>
    <t>Nombre de cellules vides</t>
  </si>
  <si>
    <t>NB.VAL()</t>
  </si>
  <si>
    <t>Nombre de cellules qui ne sont pas vides</t>
  </si>
  <si>
    <t>Combien y a-t-il de caractères dans cette phrase?</t>
  </si>
  <si>
    <t>NBCAR()</t>
  </si>
  <si>
    <t>jean dupont</t>
  </si>
  <si>
    <t>JEAN DUPONT</t>
  </si>
  <si>
    <t>MAJUSCULE()</t>
  </si>
  <si>
    <t>MINUSCULE()</t>
  </si>
  <si>
    <t>NOMPROPRE()</t>
  </si>
  <si>
    <t>Jean Dupont</t>
  </si>
  <si>
    <t>CONVERTIR</t>
  </si>
  <si>
    <t>Dupont</t>
  </si>
  <si>
    <t>(onglet Données - Groupe Outils de données)</t>
  </si>
  <si>
    <t>NAS</t>
  </si>
  <si>
    <t>CONCATENER(Texte1;Texte2;…)</t>
  </si>
  <si>
    <t>Principaux cas d'utilisation</t>
  </si>
  <si>
    <t>Salaire</t>
  </si>
  <si>
    <t>Commentaire</t>
  </si>
  <si>
    <t>non</t>
  </si>
  <si>
    <t>oui</t>
  </si>
  <si>
    <t>Si la personne n'est pas dans la moyenne des salaires et qu'elle n'a pas de bonus indiqué, il faut vérifier au niveau de la comptabilité</t>
  </si>
  <si>
    <t>SI(</t>
  </si>
  <si>
    <t>Premier paramètre</t>
  </si>
  <si>
    <t>E5&gt;=MOYENNE(E5:E7) ;</t>
  </si>
  <si>
    <t>Deuxième paramètre</t>
  </si>
  <si>
    <t>SI(F5="NON";"Vérifier pout le bonus";"")</t>
  </si>
  <si>
    <t>troisième paramètre</t>
  </si>
  <si>
    <t>)</t>
  </si>
  <si>
    <t>CONCATENER(D5;" " ;C5;" est dans la moyenne des salaires") ;</t>
  </si>
  <si>
    <t>FONCTION SI() extérieure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</si>
</sst>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</cellStyleXfs>
  <cellXfs count="69">
    <xf numFmtId="0" fontId="0" fillId="0" borderId="0" xfId="0"/>
    <xf numFmtId="0" fontId="4" fillId="2" borderId="0" xfId="3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5" borderId="0" xfId="6"/>
    <xf numFmtId="0" fontId="6" fillId="7" borderId="0" xfId="0" applyFont="1" applyFill="1"/>
    <xf numFmtId="2" fontId="0" fillId="0" borderId="3" xfId="0" applyNumberFormat="1" applyBorder="1"/>
    <xf numFmtId="0" fontId="0" fillId="7" borderId="0" xfId="0" applyFill="1"/>
    <xf numFmtId="0" fontId="5" fillId="8" borderId="0" xfId="0" applyFont="1" applyFill="1"/>
    <xf numFmtId="0" fontId="0" fillId="8" borderId="2" xfId="0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0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1" fillId="3" borderId="0" xfId="4" applyBorder="1"/>
    <xf numFmtId="0" fontId="1" fillId="6" borderId="2" xfId="7" applyBorder="1"/>
    <xf numFmtId="0" fontId="0" fillId="7" borderId="5" xfId="0" applyFill="1" applyBorder="1"/>
    <xf numFmtId="0" fontId="0" fillId="7" borderId="3" xfId="0" applyFill="1" applyBorder="1" applyAlignment="1">
      <alignment horizontal="right"/>
    </xf>
    <xf numFmtId="0" fontId="0" fillId="0" borderId="0" xfId="0" applyAlignment="1">
      <alignment horizontal="right"/>
    </xf>
    <xf numFmtId="22" fontId="0" fillId="0" borderId="5" xfId="0" applyNumberFormat="1" applyBorder="1"/>
    <xf numFmtId="14" fontId="0" fillId="0" borderId="2" xfId="0" applyNumberFormat="1" applyBorder="1"/>
    <xf numFmtId="0" fontId="0" fillId="7" borderId="2" xfId="0" applyFill="1" applyBorder="1" applyAlignment="1">
      <alignment horizontal="right"/>
    </xf>
    <xf numFmtId="22" fontId="0" fillId="7" borderId="2" xfId="0" applyNumberFormat="1" applyFill="1" applyBorder="1" applyAlignment="1">
      <alignment horizontal="right"/>
    </xf>
    <xf numFmtId="0" fontId="0" fillId="7" borderId="17" xfId="0" applyFill="1" applyBorder="1"/>
    <xf numFmtId="0" fontId="0" fillId="7" borderId="17" xfId="0" applyFill="1" applyBorder="1" applyAlignment="1">
      <alignment horizontal="right"/>
    </xf>
    <xf numFmtId="0" fontId="0" fillId="7" borderId="18" xfId="0" applyFill="1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0" fontId="4" fillId="5" borderId="0" xfId="6" applyAlignment="1">
      <alignment wrapText="1"/>
    </xf>
    <xf numFmtId="0" fontId="0" fillId="0" borderId="2" xfId="0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0" xfId="0" applyFill="1" applyBorder="1"/>
    <xf numFmtId="0" fontId="0" fillId="11" borderId="17" xfId="0" applyFill="1" applyBorder="1"/>
    <xf numFmtId="0" fontId="0" fillId="7" borderId="0" xfId="0" applyFill="1" applyAlignment="1">
      <alignment horizontal="left" vertical="top" wrapText="1"/>
    </xf>
    <xf numFmtId="0" fontId="7" fillId="9" borderId="1" xfId="2" applyFont="1" applyFill="1" applyAlignment="1">
      <alignment horizontal="center"/>
    </xf>
    <xf numFmtId="0" fontId="3" fillId="12" borderId="19" xfId="0" applyFont="1" applyFill="1" applyBorder="1"/>
    <xf numFmtId="0" fontId="4" fillId="13" borderId="0" xfId="0" applyFont="1" applyFill="1"/>
    <xf numFmtId="44" fontId="4" fillId="13" borderId="0" xfId="1" applyNumberFormat="1" applyFont="1" applyFill="1"/>
    <xf numFmtId="0" fontId="4" fillId="14" borderId="0" xfId="0" applyFont="1" applyFill="1"/>
    <xf numFmtId="44" fontId="4" fillId="14" borderId="0" xfId="1" applyNumberFormat="1" applyFont="1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3" fillId="12" borderId="20" xfId="0" applyFont="1" applyFill="1" applyBorder="1"/>
    <xf numFmtId="0" fontId="3" fillId="12" borderId="19" xfId="0" applyFont="1" applyFill="1" applyBorder="1" applyAlignment="1">
      <alignment horizontal="center"/>
    </xf>
    <xf numFmtId="0" fontId="3" fillId="13" borderId="21" xfId="0" applyFont="1" applyFill="1" applyBorder="1"/>
    <xf numFmtId="0" fontId="3" fillId="12" borderId="2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/>
    </xf>
    <xf numFmtId="0" fontId="4" fillId="14" borderId="0" xfId="1" applyNumberFormat="1" applyFont="1" applyFill="1" applyAlignment="1">
      <alignment horizontal="center"/>
    </xf>
    <xf numFmtId="0" fontId="3" fillId="4" borderId="21" xfId="5" applyFont="1" applyFill="1" applyBorder="1" applyAlignment="1">
      <alignment horizontal="center"/>
    </xf>
    <xf numFmtId="44" fontId="4" fillId="4" borderId="0" xfId="5" applyNumberFormat="1" applyFont="1" applyFill="1" applyBorder="1"/>
    <xf numFmtId="0" fontId="4" fillId="4" borderId="0" xfId="5" applyNumberFormat="1" applyFont="1" applyFill="1" applyBorder="1" applyAlignment="1">
      <alignment horizontal="center"/>
    </xf>
    <xf numFmtId="0" fontId="4" fillId="5" borderId="0" xfId="6" applyAlignment="1">
      <alignment horizontal="center"/>
    </xf>
    <xf numFmtId="0" fontId="4" fillId="2" borderId="0" xfId="3" applyAlignment="1">
      <alignment horizontal="center"/>
    </xf>
    <xf numFmtId="0" fontId="7" fillId="9" borderId="1" xfId="2" applyFont="1" applyFill="1" applyAlignment="1">
      <alignment horizontal="center"/>
    </xf>
    <xf numFmtId="0" fontId="2" fillId="4" borderId="1" xfId="2" applyFill="1" applyAlignment="1">
      <alignment horizontal="center"/>
    </xf>
    <xf numFmtId="0" fontId="0" fillId="7" borderId="17" xfId="0" applyFill="1" applyBorder="1" applyAlignment="1">
      <alignment horizontal="center"/>
    </xf>
    <xf numFmtId="0" fontId="0" fillId="11" borderId="0" xfId="0" applyFill="1" applyAlignment="1">
      <alignment wrapText="1"/>
    </xf>
    <xf numFmtId="0" fontId="4" fillId="4" borderId="0" xfId="5" applyAlignment="1">
      <alignment horizontal="center"/>
    </xf>
  </cellXfs>
  <cellStyles count="8">
    <cellStyle name="40 % - Accent1" xfId="4" builtinId="31"/>
    <cellStyle name="40 % - Accent5" xfId="7" builtinId="47"/>
    <cellStyle name="60 % - Accent1" xfId="5" builtinId="32"/>
    <cellStyle name="Accent1" xfId="3" builtinId="29"/>
    <cellStyle name="Accent5" xfId="6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0</xdr:row>
      <xdr:rowOff>114300</xdr:rowOff>
    </xdr:from>
    <xdr:to>
      <xdr:col>9</xdr:col>
      <xdr:colOff>561975</xdr:colOff>
      <xdr:row>1</xdr:row>
      <xdr:rowOff>219075</xdr:rowOff>
    </xdr:to>
    <xdr:sp macro="" textlink="">
      <xdr:nvSpPr>
        <xdr:cNvPr id="2" name="Flèche courbée vers le bas 1"/>
        <xdr:cNvSpPr/>
      </xdr:nvSpPr>
      <xdr:spPr>
        <a:xfrm>
          <a:off x="9477375" y="114300"/>
          <a:ext cx="1057275" cy="304800"/>
        </a:xfrm>
        <a:prstGeom prst="curvedDownArrow">
          <a:avLst/>
        </a:prstGeom>
        <a:effectLst>
          <a:reflection blurRad="6350" stA="50000" endA="295" endPos="92000" dist="1016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95250</xdr:colOff>
      <xdr:row>11</xdr:row>
      <xdr:rowOff>47625</xdr:rowOff>
    </xdr:from>
    <xdr:to>
      <xdr:col>2</xdr:col>
      <xdr:colOff>628650</xdr:colOff>
      <xdr:row>12</xdr:row>
      <xdr:rowOff>114300</xdr:rowOff>
    </xdr:to>
    <xdr:sp macro="" textlink="">
      <xdr:nvSpPr>
        <xdr:cNvPr id="3" name="Flèche droite rayée 2"/>
        <xdr:cNvSpPr/>
      </xdr:nvSpPr>
      <xdr:spPr>
        <a:xfrm>
          <a:off x="2571750" y="2571750"/>
          <a:ext cx="533400" cy="257175"/>
        </a:xfrm>
        <a:prstGeom prst="stripedRightArrow">
          <a:avLst/>
        </a:prstGeom>
        <a:effectLst>
          <a:outerShdw blurRad="50800" dist="38100" dir="16200000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01600" prst="rible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3:I7"/>
  <sheetViews>
    <sheetView workbookViewId="0">
      <selection activeCell="E10" sqref="E10"/>
    </sheetView>
  </sheetViews>
  <sheetFormatPr baseColWidth="10" defaultRowHeight="15"/>
  <cols>
    <col min="1" max="1" width="31.140625" bestFit="1" customWidth="1"/>
    <col min="2" max="2" width="11.5703125" bestFit="1" customWidth="1"/>
  </cols>
  <sheetData>
    <row r="3" spans="1:9" ht="15.75" thickBot="1">
      <c r="A3" s="6" t="s">
        <v>0</v>
      </c>
      <c r="C3" s="5" t="s">
        <v>3</v>
      </c>
      <c r="F3" s="62" t="s">
        <v>2</v>
      </c>
      <c r="G3" s="62"/>
      <c r="H3" s="62"/>
      <c r="I3" s="62"/>
    </row>
    <row r="4" spans="1:9" ht="15.75" thickBot="1">
      <c r="A4" s="6" t="s">
        <v>1</v>
      </c>
      <c r="C4" s="1">
        <f>(F4+G4)*(H4*I4)</f>
        <v>57900</v>
      </c>
      <c r="F4" s="2">
        <v>123</v>
      </c>
      <c r="G4" s="3">
        <v>456</v>
      </c>
      <c r="H4" s="3">
        <v>10</v>
      </c>
      <c r="I4" s="4">
        <v>10</v>
      </c>
    </row>
    <row r="6" spans="1:9" ht="15.75" thickBot="1"/>
    <row r="7" spans="1:9" ht="15.75" thickBot="1">
      <c r="B7" s="7">
        <f>1800000/C4</f>
        <v>31.088082901554404</v>
      </c>
      <c r="C7" s="4">
        <f>C4*10</f>
        <v>579000</v>
      </c>
    </row>
  </sheetData>
  <mergeCells count="1">
    <mergeCell ref="F3:I3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C3:H11"/>
  <sheetViews>
    <sheetView workbookViewId="0">
      <selection activeCell="D20" sqref="D20"/>
    </sheetView>
  </sheetViews>
  <sheetFormatPr baseColWidth="10" defaultRowHeight="15"/>
  <sheetData>
    <row r="3" spans="3:8">
      <c r="C3" s="63" t="s">
        <v>4</v>
      </c>
      <c r="D3" s="63"/>
      <c r="F3" s="63" t="s">
        <v>5</v>
      </c>
      <c r="G3" s="63"/>
      <c r="H3" s="63"/>
    </row>
    <row r="4" spans="3:8">
      <c r="C4">
        <v>123</v>
      </c>
      <c r="F4">
        <v>321</v>
      </c>
      <c r="G4">
        <v>654</v>
      </c>
      <c r="H4">
        <f>SUM(F4:G4)</f>
        <v>975</v>
      </c>
    </row>
    <row r="5" spans="3:8">
      <c r="C5">
        <v>321</v>
      </c>
      <c r="F5">
        <v>321</v>
      </c>
      <c r="G5">
        <v>654</v>
      </c>
      <c r="H5">
        <f t="shared" ref="H5:H8" si="0">SUM(F5:G5)</f>
        <v>975</v>
      </c>
    </row>
    <row r="6" spans="3:8">
      <c r="C6">
        <v>456</v>
      </c>
      <c r="F6">
        <v>321</v>
      </c>
      <c r="G6">
        <v>654</v>
      </c>
      <c r="H6" s="8">
        <f>AVERAGE(F6:G6)</f>
        <v>487.5</v>
      </c>
    </row>
    <row r="7" spans="3:8">
      <c r="C7">
        <v>798</v>
      </c>
      <c r="F7">
        <v>321</v>
      </c>
      <c r="G7">
        <v>654</v>
      </c>
      <c r="H7">
        <f t="shared" si="0"/>
        <v>975</v>
      </c>
    </row>
    <row r="8" spans="3:8">
      <c r="C8">
        <v>987</v>
      </c>
      <c r="F8">
        <v>321</v>
      </c>
      <c r="G8">
        <v>654</v>
      </c>
      <c r="H8">
        <f t="shared" si="0"/>
        <v>975</v>
      </c>
    </row>
    <row r="9" spans="3:8">
      <c r="C9" s="8">
        <f>SUM(C5:C8)</f>
        <v>2562</v>
      </c>
      <c r="F9">
        <f>SUM(F4:F8)</f>
        <v>1605</v>
      </c>
      <c r="G9">
        <f>SUM(G4:G8)</f>
        <v>3270</v>
      </c>
    </row>
    <row r="11" spans="3:8" ht="81" customHeight="1">
      <c r="C11" s="43" t="s">
        <v>6</v>
      </c>
      <c r="D11" s="43"/>
      <c r="F11" s="43" t="s">
        <v>7</v>
      </c>
      <c r="G11" s="43"/>
      <c r="H11" s="43"/>
    </row>
  </sheetData>
  <mergeCells count="2">
    <mergeCell ref="F3:H3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G50"/>
  <sheetViews>
    <sheetView workbookViewId="0">
      <pane ySplit="1" topLeftCell="A29" activePane="bottomLeft" state="frozen"/>
      <selection activeCell="D20" sqref="D20"/>
      <selection pane="bottomLeft" activeCell="B46" sqref="B46"/>
    </sheetView>
  </sheetViews>
  <sheetFormatPr baseColWidth="10" defaultRowHeight="15"/>
  <cols>
    <col min="1" max="1" width="74.7109375" bestFit="1" customWidth="1"/>
    <col min="2" max="2" width="10.7109375" customWidth="1"/>
    <col min="3" max="3" width="27" bestFit="1" customWidth="1"/>
    <col min="4" max="5" width="18.5703125" customWidth="1"/>
    <col min="6" max="6" width="17.140625" customWidth="1"/>
    <col min="7" max="7" width="58.85546875" customWidth="1"/>
  </cols>
  <sheetData>
    <row r="1" spans="1:7" ht="20.25" thickBot="1">
      <c r="C1" s="64" t="s">
        <v>39</v>
      </c>
      <c r="D1" s="64"/>
      <c r="E1" s="64"/>
      <c r="G1" s="44" t="s">
        <v>38</v>
      </c>
    </row>
    <row r="2" spans="1:7" ht="15.75" thickTop="1"/>
    <row r="3" spans="1:7" ht="15.75" thickBot="1">
      <c r="A3" s="9" t="s">
        <v>16</v>
      </c>
      <c r="C3" s="53" t="s">
        <v>8</v>
      </c>
      <c r="D3" s="54" t="s">
        <v>9</v>
      </c>
      <c r="E3" s="54" t="s">
        <v>10</v>
      </c>
    </row>
    <row r="4" spans="1:7" ht="15.75" thickBot="1">
      <c r="C4" s="55" t="s">
        <v>11</v>
      </c>
      <c r="D4" s="49">
        <v>123654.25</v>
      </c>
      <c r="E4" s="49" t="str">
        <f>IF(D4&gt;350000,D4*0.05," ")</f>
        <v xml:space="preserve"> </v>
      </c>
      <c r="G4" s="10" t="s">
        <v>24</v>
      </c>
    </row>
    <row r="5" spans="1:7">
      <c r="C5" s="55" t="s">
        <v>12</v>
      </c>
      <c r="D5" s="49">
        <v>321452</v>
      </c>
      <c r="E5" s="49" t="str">
        <f t="shared" ref="E5:E7" si="0">IF(D5&gt;350000,D5*0.05," ")</f>
        <v xml:space="preserve"> </v>
      </c>
    </row>
    <row r="6" spans="1:7">
      <c r="C6" s="55" t="s">
        <v>13</v>
      </c>
      <c r="D6" s="49">
        <v>654125</v>
      </c>
      <c r="E6" s="49">
        <f t="shared" si="0"/>
        <v>32706.25</v>
      </c>
    </row>
    <row r="7" spans="1:7">
      <c r="C7" s="55" t="s">
        <v>14</v>
      </c>
      <c r="D7" s="49">
        <v>412563</v>
      </c>
      <c r="E7" s="49">
        <f t="shared" si="0"/>
        <v>20628.150000000001</v>
      </c>
    </row>
    <row r="13" spans="1:7">
      <c r="A13" t="s">
        <v>15</v>
      </c>
      <c r="C13" s="5" t="s">
        <v>29</v>
      </c>
    </row>
    <row r="14" spans="1:7" ht="15.75" thickBot="1">
      <c r="C14" s="56" t="s">
        <v>18</v>
      </c>
      <c r="D14" s="54" t="s">
        <v>9</v>
      </c>
      <c r="E14" s="54" t="s">
        <v>17</v>
      </c>
    </row>
    <row r="15" spans="1:7">
      <c r="C15" s="57">
        <v>2006</v>
      </c>
      <c r="D15" s="49">
        <v>123654.25</v>
      </c>
      <c r="E15" s="58">
        <v>18</v>
      </c>
      <c r="G15" s="11" t="s">
        <v>25</v>
      </c>
    </row>
    <row r="16" spans="1:7" ht="15.75" thickBot="1">
      <c r="A16" t="s">
        <v>20</v>
      </c>
      <c r="C16" s="57">
        <v>2007</v>
      </c>
      <c r="D16" s="49">
        <v>321452</v>
      </c>
      <c r="E16" s="58">
        <v>24</v>
      </c>
      <c r="G16" s="12" t="s">
        <v>26</v>
      </c>
    </row>
    <row r="17" spans="1:7">
      <c r="A17" t="s">
        <v>21</v>
      </c>
      <c r="C17" s="57">
        <v>2008</v>
      </c>
      <c r="D17" s="49">
        <v>654125</v>
      </c>
      <c r="E17" s="58">
        <v>12</v>
      </c>
    </row>
    <row r="18" spans="1:7">
      <c r="C18" s="57">
        <v>2009</v>
      </c>
      <c r="D18" s="49">
        <v>412563</v>
      </c>
      <c r="E18" s="58">
        <v>5</v>
      </c>
    </row>
    <row r="19" spans="1:7">
      <c r="C19" s="59" t="s">
        <v>19</v>
      </c>
      <c r="D19" s="60">
        <f>SUMIF(D15:D18,"&gt;300000")</f>
        <v>1388140</v>
      </c>
      <c r="E19" s="61"/>
    </row>
    <row r="23" spans="1:7">
      <c r="A23" t="s">
        <v>15</v>
      </c>
      <c r="C23" s="5" t="s">
        <v>29</v>
      </c>
    </row>
    <row r="24" spans="1:7" ht="15.75" thickBot="1">
      <c r="C24" s="56" t="s">
        <v>18</v>
      </c>
      <c r="D24" s="54" t="s">
        <v>9</v>
      </c>
      <c r="E24" s="54" t="s">
        <v>17</v>
      </c>
    </row>
    <row r="25" spans="1:7">
      <c r="C25" s="57">
        <v>2006</v>
      </c>
      <c r="D25" s="49">
        <v>123654.25</v>
      </c>
      <c r="E25" s="58">
        <v>18</v>
      </c>
      <c r="G25" s="11" t="s">
        <v>27</v>
      </c>
    </row>
    <row r="26" spans="1:7" ht="15.75" thickBot="1">
      <c r="A26" t="s">
        <v>22</v>
      </c>
      <c r="C26" s="57">
        <v>2007</v>
      </c>
      <c r="D26" s="49">
        <v>321452</v>
      </c>
      <c r="E26" s="58">
        <v>24</v>
      </c>
      <c r="G26" s="12" t="s">
        <v>28</v>
      </c>
    </row>
    <row r="27" spans="1:7">
      <c r="A27" t="s">
        <v>23</v>
      </c>
      <c r="C27" s="57">
        <v>2008</v>
      </c>
      <c r="D27" s="49">
        <v>654125</v>
      </c>
      <c r="E27" s="58">
        <v>12</v>
      </c>
    </row>
    <row r="28" spans="1:7">
      <c r="C28" s="57">
        <v>2009</v>
      </c>
      <c r="D28" s="49">
        <v>412563</v>
      </c>
      <c r="E28" s="58">
        <v>5</v>
      </c>
    </row>
    <row r="29" spans="1:7">
      <c r="C29" s="59" t="s">
        <v>19</v>
      </c>
      <c r="D29" s="60">
        <f>SUMIF(E25:E28,"&lt;15",D25:D28)</f>
        <v>1066688</v>
      </c>
      <c r="E29" s="61"/>
    </row>
    <row r="35" spans="1:7">
      <c r="C35" s="5" t="s">
        <v>29</v>
      </c>
    </row>
    <row r="36" spans="1:7" ht="15.75" thickBot="1">
      <c r="A36" t="s">
        <v>35</v>
      </c>
      <c r="C36" s="56" t="s">
        <v>31</v>
      </c>
      <c r="D36" s="54" t="s">
        <v>9</v>
      </c>
      <c r="E36" s="54" t="s">
        <v>17</v>
      </c>
      <c r="F36" s="45" t="s">
        <v>30</v>
      </c>
    </row>
    <row r="37" spans="1:7">
      <c r="C37" s="55" t="s">
        <v>11</v>
      </c>
      <c r="D37" s="49">
        <v>123654.25</v>
      </c>
      <c r="E37" s="58">
        <v>18</v>
      </c>
      <c r="F37" s="48">
        <v>12</v>
      </c>
      <c r="G37" s="11" t="s">
        <v>32</v>
      </c>
    </row>
    <row r="38" spans="1:7">
      <c r="C38" s="55" t="s">
        <v>12</v>
      </c>
      <c r="D38" s="49">
        <v>321452</v>
      </c>
      <c r="E38" s="58">
        <v>24</v>
      </c>
      <c r="F38" s="48">
        <v>15</v>
      </c>
      <c r="G38" s="13" t="s">
        <v>33</v>
      </c>
    </row>
    <row r="39" spans="1:7" ht="15.75" thickBot="1">
      <c r="C39" s="55" t="s">
        <v>13</v>
      </c>
      <c r="D39" s="49">
        <v>654125</v>
      </c>
      <c r="E39" s="58">
        <v>12</v>
      </c>
      <c r="F39" s="48">
        <v>5</v>
      </c>
      <c r="G39" s="12" t="s">
        <v>34</v>
      </c>
    </row>
    <row r="40" spans="1:7">
      <c r="C40" s="55" t="s">
        <v>14</v>
      </c>
      <c r="D40" s="49">
        <v>412563</v>
      </c>
      <c r="E40" s="58">
        <v>5</v>
      </c>
      <c r="F40" s="48">
        <v>18</v>
      </c>
    </row>
    <row r="41" spans="1:7">
      <c r="C41" s="59" t="s">
        <v>36</v>
      </c>
      <c r="D41" s="60">
        <f>SUMIFS(D37:D40,E37:E40,"&lt;15",F37:F40,"&gt;10")</f>
        <v>412563</v>
      </c>
      <c r="E41" s="61"/>
      <c r="F41" s="61"/>
    </row>
    <row r="44" spans="1:7">
      <c r="C44" s="5" t="s">
        <v>29</v>
      </c>
    </row>
    <row r="45" spans="1:7" ht="15.75" thickBot="1">
      <c r="C45" s="56" t="s">
        <v>31</v>
      </c>
      <c r="D45" s="54" t="s">
        <v>9</v>
      </c>
      <c r="E45" s="54" t="s">
        <v>17</v>
      </c>
      <c r="F45" s="45" t="s">
        <v>30</v>
      </c>
    </row>
    <row r="46" spans="1:7">
      <c r="A46" t="s">
        <v>37</v>
      </c>
      <c r="B46" t="b">
        <f>AND(E46&lt;15,F46&gt;10)</f>
        <v>0</v>
      </c>
      <c r="C46" s="55" t="s">
        <v>11</v>
      </c>
      <c r="D46" s="49">
        <v>123654.25</v>
      </c>
      <c r="E46" s="58">
        <v>18</v>
      </c>
      <c r="F46" s="48">
        <v>12</v>
      </c>
      <c r="G46" s="11" t="s">
        <v>32</v>
      </c>
    </row>
    <row r="47" spans="1:7">
      <c r="B47" t="b">
        <f t="shared" ref="B47:B49" si="1">AND(E47&lt;15,F47&gt;10)</f>
        <v>0</v>
      </c>
      <c r="C47" s="55" t="s">
        <v>12</v>
      </c>
      <c r="D47" s="49">
        <v>321452</v>
      </c>
      <c r="E47" s="58">
        <v>24</v>
      </c>
      <c r="F47" s="48">
        <v>15</v>
      </c>
      <c r="G47" s="13" t="s">
        <v>33</v>
      </c>
    </row>
    <row r="48" spans="1:7" ht="15.75" thickBot="1">
      <c r="B48" t="b">
        <f t="shared" si="1"/>
        <v>0</v>
      </c>
      <c r="C48" s="55" t="s">
        <v>13</v>
      </c>
      <c r="D48" s="49">
        <v>654125</v>
      </c>
      <c r="E48" s="58">
        <v>12</v>
      </c>
      <c r="F48" s="48">
        <v>5</v>
      </c>
      <c r="G48" s="12" t="s">
        <v>34</v>
      </c>
    </row>
    <row r="49" spans="2:6">
      <c r="B49" t="b">
        <f t="shared" si="1"/>
        <v>1</v>
      </c>
      <c r="C49" s="55" t="s">
        <v>14</v>
      </c>
      <c r="D49" s="49">
        <v>412563</v>
      </c>
      <c r="E49" s="58">
        <v>5</v>
      </c>
      <c r="F49" s="48">
        <v>18</v>
      </c>
    </row>
    <row r="50" spans="2:6">
      <c r="C50" s="59" t="s">
        <v>36</v>
      </c>
      <c r="D50" s="60">
        <f>SUMIFS(D46:D49,E46:E49,"&lt;15",F46:F49,"&gt;10")</f>
        <v>412563</v>
      </c>
      <c r="E50" s="61"/>
      <c r="F50" s="61"/>
    </row>
  </sheetData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rowBreaks count="1" manualBreakCount="1">
    <brk id="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2:E18"/>
  <sheetViews>
    <sheetView workbookViewId="0">
      <selection activeCell="D11" sqref="D11"/>
    </sheetView>
  </sheetViews>
  <sheetFormatPr baseColWidth="10" defaultRowHeight="15"/>
  <cols>
    <col min="1" max="1" width="68.7109375" bestFit="1" customWidth="1"/>
    <col min="3" max="5" width="16.140625" customWidth="1"/>
  </cols>
  <sheetData>
    <row r="2" spans="1:5" ht="15.75" thickBot="1">
      <c r="B2" s="53" t="s">
        <v>49</v>
      </c>
      <c r="C2" s="45" t="s">
        <v>8</v>
      </c>
      <c r="D2" s="54" t="s">
        <v>41</v>
      </c>
      <c r="E2" s="54" t="s">
        <v>42</v>
      </c>
    </row>
    <row r="3" spans="1:5">
      <c r="A3" t="s">
        <v>40</v>
      </c>
      <c r="B3" s="57">
        <v>100</v>
      </c>
      <c r="C3" s="48" t="s">
        <v>11</v>
      </c>
      <c r="D3" s="49" t="s">
        <v>43</v>
      </c>
      <c r="E3" s="49" t="s">
        <v>44</v>
      </c>
    </row>
    <row r="4" spans="1:5">
      <c r="B4" s="57">
        <v>101</v>
      </c>
      <c r="C4" s="48" t="s">
        <v>12</v>
      </c>
      <c r="D4" s="49" t="s">
        <v>45</v>
      </c>
      <c r="E4" s="49" t="s">
        <v>46</v>
      </c>
    </row>
    <row r="5" spans="1:5">
      <c r="B5" s="57">
        <v>102</v>
      </c>
      <c r="C5" s="48" t="s">
        <v>11</v>
      </c>
      <c r="D5" s="49" t="s">
        <v>47</v>
      </c>
      <c r="E5" s="49" t="s">
        <v>44</v>
      </c>
    </row>
    <row r="6" spans="1:5">
      <c r="B6" s="57">
        <v>103</v>
      </c>
      <c r="C6" s="48" t="s">
        <v>14</v>
      </c>
      <c r="D6" s="49" t="s">
        <v>48</v>
      </c>
      <c r="E6" s="49" t="s">
        <v>44</v>
      </c>
    </row>
    <row r="7" spans="1:5" ht="15.75" thickBot="1"/>
    <row r="8" spans="1:5">
      <c r="B8" s="14"/>
      <c r="C8" s="15"/>
      <c r="D8" s="15"/>
      <c r="E8" s="16"/>
    </row>
    <row r="9" spans="1:5">
      <c r="B9" s="17"/>
      <c r="C9" s="23" t="s">
        <v>50</v>
      </c>
      <c r="D9" s="23"/>
      <c r="E9" s="19"/>
    </row>
    <row r="10" spans="1:5" ht="15.75" thickBot="1">
      <c r="B10" s="17"/>
      <c r="C10" s="18"/>
      <c r="D10" s="18"/>
      <c r="E10" s="19"/>
    </row>
    <row r="11" spans="1:5" ht="15.75" thickBot="1">
      <c r="B11" s="17"/>
      <c r="C11" s="18" t="s">
        <v>51</v>
      </c>
      <c r="D11" s="24">
        <v>101</v>
      </c>
      <c r="E11" s="19"/>
    </row>
    <row r="12" spans="1:5">
      <c r="B12" s="17"/>
      <c r="C12" s="18"/>
      <c r="D12" s="18"/>
      <c r="E12" s="19"/>
    </row>
    <row r="13" spans="1:5">
      <c r="B13" s="17"/>
      <c r="C13" s="18"/>
      <c r="D13" s="18"/>
      <c r="E13" s="19"/>
    </row>
    <row r="14" spans="1:5" ht="15.75" thickBot="1">
      <c r="B14" s="17"/>
      <c r="C14" s="18"/>
      <c r="D14" s="18"/>
      <c r="E14" s="19"/>
    </row>
    <row r="15" spans="1:5" ht="15.75" thickBot="1">
      <c r="B15" s="17"/>
      <c r="C15" s="26" t="s">
        <v>52</v>
      </c>
      <c r="D15" s="25" t="str">
        <f>VLOOKUP(D11,RECHERCHE!$B$3:$E$6,2,FALSE)</f>
        <v>Durant</v>
      </c>
      <c r="E15" s="19"/>
    </row>
    <row r="16" spans="1:5" ht="15.75" thickBot="1">
      <c r="B16" s="17"/>
      <c r="C16" s="26" t="s">
        <v>53</v>
      </c>
      <c r="D16" s="25" t="str">
        <f>VLOOKUP(D11,RECHERCHE!$B$3:$E$6,4,FALSE)</f>
        <v>Montréal</v>
      </c>
      <c r="E16" s="19"/>
    </row>
    <row r="17" spans="2:5">
      <c r="B17" s="17"/>
      <c r="C17" s="18"/>
      <c r="D17" s="18"/>
      <c r="E17" s="19"/>
    </row>
    <row r="18" spans="2:5" ht="15.75" thickBot="1">
      <c r="B18" s="20"/>
      <c r="C18" s="21"/>
      <c r="D18" s="21"/>
      <c r="E18" s="22"/>
    </row>
  </sheetData>
  <dataValidations count="1">
    <dataValidation type="list" allowBlank="1" showInputMessage="1" showErrorMessage="1" sqref="D11">
      <formula1>$B$3:$B$6</formula1>
    </dataValidation>
  </dataValidations>
  <pageMargins left="0.7" right="0.7" top="0.75" bottom="0.75" header="0.3" footer="0.3"/>
  <ignoredErrors>
    <ignoredError sqref="E3:E6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/>
  <dimension ref="A1:C9"/>
  <sheetViews>
    <sheetView workbookViewId="0">
      <selection activeCell="D20" sqref="D20"/>
    </sheetView>
  </sheetViews>
  <sheetFormatPr baseColWidth="10" defaultRowHeight="15"/>
  <cols>
    <col min="1" max="1" width="25.85546875" bestFit="1" customWidth="1"/>
    <col min="2" max="2" width="15.85546875" customWidth="1"/>
    <col min="3" max="3" width="21.7109375" customWidth="1"/>
  </cols>
  <sheetData>
    <row r="1" spans="1:3" ht="15.75" thickBot="1"/>
    <row r="2" spans="1:3" ht="15.75" thickBot="1">
      <c r="B2" s="30" t="s">
        <v>55</v>
      </c>
      <c r="C2" s="31" t="s">
        <v>56</v>
      </c>
    </row>
    <row r="3" spans="1:3" ht="15.75" thickBot="1">
      <c r="A3" t="s">
        <v>54</v>
      </c>
      <c r="B3" s="29">
        <f ca="1">TODAY()</f>
        <v>39907</v>
      </c>
      <c r="C3" s="28">
        <f ca="1">NOW()</f>
        <v>39907.275126388886</v>
      </c>
    </row>
    <row r="6" spans="1:3">
      <c r="A6" t="s">
        <v>57</v>
      </c>
      <c r="B6" s="32">
        <f ca="1">YEAR(B3)</f>
        <v>2009</v>
      </c>
      <c r="C6" s="32" t="s">
        <v>62</v>
      </c>
    </row>
    <row r="7" spans="1:3">
      <c r="A7" t="s">
        <v>58</v>
      </c>
      <c r="B7" s="32">
        <f ca="1">MONTH(B3)</f>
        <v>4</v>
      </c>
      <c r="C7" s="32" t="s">
        <v>63</v>
      </c>
    </row>
    <row r="8" spans="1:3">
      <c r="A8" t="s">
        <v>59</v>
      </c>
      <c r="B8" s="32">
        <f ca="1">DAY(B3)</f>
        <v>4</v>
      </c>
      <c r="C8" s="32" t="s">
        <v>64</v>
      </c>
    </row>
    <row r="9" spans="1:3">
      <c r="A9" t="s">
        <v>60</v>
      </c>
      <c r="B9" s="32">
        <f ca="1">WEEKDAY(B3,2)</f>
        <v>6</v>
      </c>
      <c r="C9" s="32" t="s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/>
  <dimension ref="C3:E14"/>
  <sheetViews>
    <sheetView workbookViewId="0">
      <selection activeCell="D20" sqref="D20"/>
    </sheetView>
  </sheetViews>
  <sheetFormatPr baseColWidth="10" defaultRowHeight="15"/>
  <cols>
    <col min="3" max="3" width="27.5703125" customWidth="1"/>
    <col min="4" max="4" width="22.28515625" customWidth="1"/>
    <col min="5" max="5" width="22.5703125" customWidth="1"/>
  </cols>
  <sheetData>
    <row r="3" spans="3:5" ht="20.25" thickBot="1">
      <c r="C3" s="65" t="s">
        <v>85</v>
      </c>
      <c r="D3" s="65"/>
      <c r="E3" s="65"/>
    </row>
    <row r="4" spans="3:5" ht="15.75" thickTop="1">
      <c r="C4" s="35">
        <v>10</v>
      </c>
      <c r="D4" s="35">
        <v>10</v>
      </c>
      <c r="E4" s="35">
        <v>10</v>
      </c>
    </row>
    <row r="5" spans="3:5">
      <c r="C5" s="36">
        <v>10</v>
      </c>
      <c r="D5" s="36">
        <v>10</v>
      </c>
      <c r="E5" s="36">
        <v>10</v>
      </c>
    </row>
    <row r="6" spans="3:5">
      <c r="C6" s="36">
        <v>10</v>
      </c>
      <c r="D6" s="36">
        <v>10</v>
      </c>
      <c r="E6" s="36"/>
    </row>
    <row r="7" spans="3:5">
      <c r="C7" s="36">
        <v>101</v>
      </c>
      <c r="D7" s="36"/>
      <c r="E7" s="36">
        <v>10</v>
      </c>
    </row>
    <row r="8" spans="3:5">
      <c r="C8" s="36" t="s">
        <v>65</v>
      </c>
      <c r="D8" s="36">
        <v>10</v>
      </c>
      <c r="E8" s="36" t="s">
        <v>65</v>
      </c>
    </row>
    <row r="9" spans="3:5">
      <c r="C9" s="36">
        <v>110</v>
      </c>
      <c r="D9" s="36"/>
      <c r="E9" s="36"/>
    </row>
    <row r="10" spans="3:5" ht="15.75" thickBot="1">
      <c r="C10" s="37">
        <v>45</v>
      </c>
      <c r="D10" s="37">
        <v>10</v>
      </c>
      <c r="E10" s="37"/>
    </row>
    <row r="11" spans="3:5">
      <c r="C11" s="34">
        <f>COUNT(C4:C10)</f>
        <v>6</v>
      </c>
      <c r="D11" s="34">
        <f>COUNTBLANK(D4:D10)</f>
        <v>2</v>
      </c>
      <c r="E11" s="34">
        <f>COUNTA(E4:E10)</f>
        <v>4</v>
      </c>
    </row>
    <row r="12" spans="3:5">
      <c r="C12" s="33" t="s">
        <v>67</v>
      </c>
      <c r="D12" s="33" t="s">
        <v>68</v>
      </c>
      <c r="E12" s="33" t="s">
        <v>70</v>
      </c>
    </row>
    <row r="14" spans="3:5" ht="30">
      <c r="C14" s="38" t="s">
        <v>66</v>
      </c>
      <c r="D14" s="38" t="s">
        <v>69</v>
      </c>
      <c r="E14" s="38" t="s">
        <v>71</v>
      </c>
    </row>
  </sheetData>
  <mergeCells count="1"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7"/>
  <dimension ref="A1:K13"/>
  <sheetViews>
    <sheetView workbookViewId="0">
      <selection activeCell="D20" sqref="D20"/>
    </sheetView>
  </sheetViews>
  <sheetFormatPr baseColWidth="10" defaultRowHeight="15"/>
  <cols>
    <col min="2" max="2" width="25.7109375" customWidth="1"/>
    <col min="4" max="4" width="29.42578125" bestFit="1" customWidth="1"/>
    <col min="5" max="7" width="15" customWidth="1"/>
    <col min="9" max="9" width="15.140625" customWidth="1"/>
  </cols>
  <sheetData>
    <row r="1" spans="1:11" ht="15.75" thickBot="1"/>
    <row r="2" spans="1:11" ht="30.75" thickBot="1">
      <c r="D2" s="39" t="s">
        <v>72</v>
      </c>
      <c r="E2" t="s">
        <v>74</v>
      </c>
      <c r="F2" t="s">
        <v>75</v>
      </c>
      <c r="G2" t="s">
        <v>74</v>
      </c>
      <c r="I2" t="s">
        <v>79</v>
      </c>
      <c r="J2" t="s">
        <v>43</v>
      </c>
      <c r="K2" t="s">
        <v>81</v>
      </c>
    </row>
    <row r="3" spans="1:11" ht="15.75" thickBot="1"/>
    <row r="4" spans="1:11" ht="15.75" thickBot="1">
      <c r="D4" s="40">
        <f>LEN(D2)</f>
        <v>49</v>
      </c>
      <c r="E4" s="32" t="str">
        <f>UPPER(E2)</f>
        <v>JEAN DUPONT</v>
      </c>
      <c r="F4" s="32" t="str">
        <f>LOWER(F2)</f>
        <v>jean dupont</v>
      </c>
      <c r="G4" s="32" t="str">
        <f>PROPER(G2)</f>
        <v>Jean Dupont</v>
      </c>
      <c r="J4" s="66" t="s">
        <v>80</v>
      </c>
      <c r="K4" s="66"/>
    </row>
    <row r="5" spans="1:11" ht="15.75" thickBot="1">
      <c r="D5" s="40" t="s">
        <v>73</v>
      </c>
      <c r="E5" s="32" t="s">
        <v>76</v>
      </c>
      <c r="F5" s="32" t="s">
        <v>77</v>
      </c>
      <c r="G5" s="32" t="s">
        <v>78</v>
      </c>
      <c r="J5" s="41" t="s">
        <v>82</v>
      </c>
    </row>
    <row r="11" spans="1:11">
      <c r="A11" t="s">
        <v>8</v>
      </c>
      <c r="B11" s="27" t="s">
        <v>43</v>
      </c>
    </row>
    <row r="12" spans="1:11">
      <c r="A12" t="s">
        <v>41</v>
      </c>
      <c r="B12" s="27" t="s">
        <v>81</v>
      </c>
      <c r="D12" s="42" t="str">
        <f>CONCATENATE(B11," ",B12," (",B13,")")</f>
        <v>Jean Dupont (234234234)</v>
      </c>
    </row>
    <row r="13" spans="1:11">
      <c r="A13" t="s">
        <v>83</v>
      </c>
      <c r="B13" s="27">
        <v>234234234</v>
      </c>
      <c r="D13" s="42" t="s">
        <v>84</v>
      </c>
    </row>
  </sheetData>
  <mergeCells count="1">
    <mergeCell ref="J4:K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B2:L14"/>
  <sheetViews>
    <sheetView tabSelected="1" workbookViewId="0">
      <selection activeCell="G23" sqref="G23"/>
    </sheetView>
  </sheetViews>
  <sheetFormatPr baseColWidth="10" defaultRowHeight="15"/>
  <cols>
    <col min="5" max="5" width="12" bestFit="1" customWidth="1"/>
    <col min="7" max="7" width="44.140625" bestFit="1" customWidth="1"/>
  </cols>
  <sheetData>
    <row r="2" spans="2:12" ht="15.75" thickBot="1">
      <c r="C2" s="45" t="s">
        <v>8</v>
      </c>
      <c r="D2" s="45" t="s">
        <v>41</v>
      </c>
      <c r="E2" s="45" t="s">
        <v>86</v>
      </c>
      <c r="F2" s="45" t="s">
        <v>10</v>
      </c>
      <c r="G2" s="45" t="s">
        <v>87</v>
      </c>
    </row>
    <row r="3" spans="2:12">
      <c r="C3" s="46" t="s">
        <v>81</v>
      </c>
      <c r="D3" s="46" t="s">
        <v>43</v>
      </c>
      <c r="E3" s="47">
        <v>35621</v>
      </c>
      <c r="F3" s="46" t="s">
        <v>88</v>
      </c>
      <c r="G3" s="46" t="str">
        <f>IF(E3 &gt;=AVERAGE(E3:E5),CONCATENATE(D3," ",C3," est dans la moyenne des salaires"),IF(F3="NON","Vérifier pour le bonus",""))</f>
        <v>Vérifier pour le bonus</v>
      </c>
    </row>
    <row r="4" spans="2:12">
      <c r="C4" s="48" t="s">
        <v>13</v>
      </c>
      <c r="D4" s="48" t="s">
        <v>47</v>
      </c>
      <c r="E4" s="49">
        <v>45632</v>
      </c>
      <c r="F4" s="48" t="s">
        <v>89</v>
      </c>
      <c r="G4" s="48" t="str">
        <f t="shared" ref="G4" si="0">IF(E4 &gt;=AVERAGE(E4:E6),CONCATENATE(D4," ",C4," est dans la moyenne des salaires"),IF(F4="NON","Vérifier pour le bonus",""))</f>
        <v>Aline Gobeil est dans la moyenne des salaires</v>
      </c>
    </row>
    <row r="5" spans="2:12">
      <c r="C5" s="46" t="s">
        <v>14</v>
      </c>
      <c r="D5" s="46" t="s">
        <v>48</v>
      </c>
      <c r="E5" s="47">
        <v>41235</v>
      </c>
      <c r="F5" s="46" t="s">
        <v>88</v>
      </c>
      <c r="G5" s="48" t="str">
        <f>IF(E5 &gt;=AVERAGE(E5:E7),CONCATENATE(D5," ",C5," est dans la moyenne des salaires"),IF(F5="NON","Vérifier pour le bonus",""))</f>
        <v>Joseph Kalinka est dans la moyenne des salaires</v>
      </c>
    </row>
    <row r="8" spans="2:12">
      <c r="D8" s="67" t="s">
        <v>90</v>
      </c>
      <c r="E8" s="67"/>
      <c r="F8" s="67"/>
      <c r="G8" s="67"/>
    </row>
    <row r="9" spans="2:12">
      <c r="D9" s="67"/>
      <c r="E9" s="67"/>
      <c r="F9" s="67"/>
      <c r="G9" s="67"/>
    </row>
    <row r="12" spans="2:12">
      <c r="C12" s="68" t="s">
        <v>99</v>
      </c>
      <c r="D12" s="68"/>
      <c r="E12" s="68"/>
      <c r="F12" s="68"/>
      <c r="G12" s="68"/>
      <c r="H12" s="68"/>
      <c r="I12" s="68"/>
      <c r="J12" s="68"/>
      <c r="K12" s="68"/>
    </row>
    <row r="13" spans="2:12">
      <c r="B13" s="27" t="s">
        <v>91</v>
      </c>
      <c r="C13" s="50" t="s">
        <v>93</v>
      </c>
      <c r="D13" s="50"/>
      <c r="E13" s="51" t="s">
        <v>98</v>
      </c>
      <c r="F13" s="51"/>
      <c r="G13" s="51"/>
      <c r="H13" s="52" t="s">
        <v>95</v>
      </c>
      <c r="I13" s="52"/>
      <c r="J13" s="52"/>
      <c r="K13" s="52"/>
      <c r="L13" t="s">
        <v>97</v>
      </c>
    </row>
    <row r="14" spans="2:12">
      <c r="C14" s="50" t="s">
        <v>92</v>
      </c>
      <c r="D14" s="50"/>
      <c r="E14" s="51" t="s">
        <v>94</v>
      </c>
      <c r="F14" s="51"/>
      <c r="G14" s="51"/>
      <c r="H14" s="52" t="s">
        <v>96</v>
      </c>
      <c r="I14" s="52"/>
      <c r="J14" s="52"/>
      <c r="K14" s="52"/>
    </row>
  </sheetData>
  <mergeCells count="2">
    <mergeCell ref="D8:G9"/>
    <mergeCell ref="C12:K12"/>
  </mergeCells>
  <pageMargins left="0.7" right="0.7" top="0.75" bottom="0.75" header="0.3" footer="0.3"/>
  <ignoredErrors>
    <ignoredError sqref="G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AUDIT</vt:lpstr>
      <vt:lpstr>ERREURS</vt:lpstr>
      <vt:lpstr>Fonctions logiques</vt:lpstr>
      <vt:lpstr>RECHERCHE</vt:lpstr>
      <vt:lpstr>DATE</vt:lpstr>
      <vt:lpstr>STATISTIQUES</vt:lpstr>
      <vt:lpstr>TEXTE</vt:lpstr>
      <vt:lpstr>IMBRICATION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cp:lastPrinted>2009-02-22T20:11:56Z</cp:lastPrinted>
  <dcterms:created xsi:type="dcterms:W3CDTF">2009-02-22T17:31:32Z</dcterms:created>
  <dcterms:modified xsi:type="dcterms:W3CDTF">2009-04-04T11:36:56Z</dcterms:modified>
</cp:coreProperties>
</file>