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DATA\Profs\MS Excel\Livres\ExercicesTDB\Chapitre-5\"/>
    </mc:Choice>
  </mc:AlternateContent>
  <bookViews>
    <workbookView xWindow="0" yWindow="0" windowWidth="19200" windowHeight="11790"/>
  </bookViews>
  <sheets>
    <sheet name="TDB" sheetId="8" r:id="rId1"/>
    <sheet name="Graphs" sheetId="7" r:id="rId2"/>
    <sheet name="Sommaire" sheetId="4" r:id="rId3"/>
    <sheet name="AnneeEnCours" sheetId="2" r:id="rId4"/>
    <sheet name="AnneePrecedente" sheetId="1" r:id="rId5"/>
    <sheet name="Paramètres" sheetId="5" r:id="rId6"/>
  </sheets>
  <definedNames>
    <definedName name="C_ChoixGraph">TDB!$P$2</definedName>
    <definedName name="C_Mois" comment="Liste déroulante de mois Feuille sommaire">Sommaire!$A$18</definedName>
    <definedName name="D_Annee">AnneeEnCours!$B$4:$M$8</definedName>
    <definedName name="D_AnneeP">AnneePrecedente!$B$4:$M$8</definedName>
    <definedName name="D_GraphAdresses">Graphs!$V$1:$X$4</definedName>
    <definedName name="D_Mois_EnCours">OFFSET(AnneeEnCours!$A$4,,COUNT(AnneeEnCours!$B$5:$M$5))</definedName>
    <definedName name="Dept1An">AnneeEnCours!$B$5:$M$5</definedName>
    <definedName name="Dept1AnCum">OFFSET(AnneeEnCours!$B$5,,,,COUNT(AnneeEnCours!$B$5:$M$5))</definedName>
    <definedName name="Dept1AnP">AnneePrecedente!$B$5:$M$5</definedName>
    <definedName name="Dept1AnPCum">OFFSET(AnneePrecedente!$B$5,,,,COUNT(AnneeEnCours!$B$5:$M$5))</definedName>
    <definedName name="Dept2An">AnneeEnCours!$B$6:$M$6</definedName>
    <definedName name="Dept2AnCum">OFFSET(AnneeEnCours!$B$6,,,,COUNT(AnneeEnCours!$B$6:$M$6))</definedName>
    <definedName name="Dept2AnP">AnneePrecedente!$B$6:$M$6</definedName>
    <definedName name="Dept2AnPCum">OFFSET(AnneePrecedente!$B$6,,,,COUNT(AnneeEnCours!$B$6:$M$6))</definedName>
    <definedName name="Dept3An">AnneeEnCours!$B$7:$M$7</definedName>
    <definedName name="Dept3AnCum">OFFSET(AnneeEnCours!$B$7,,,,COUNT(AnneeEnCours!$B$7:$M$7))</definedName>
    <definedName name="Dept3AnP">AnneePrecedente!$B$7:$M$7</definedName>
    <definedName name="Dept3AnPCum">OFFSET(AnneePrecedente!$B$7,,,,COUNT(AnneeEnCours!$B$7:$M$7))</definedName>
    <definedName name="I_Graph1">INDIRECT(VLOOKUP(C_ChoixGraph,D_GraphAdresses,2,FALSE))</definedName>
    <definedName name="I_Graph2">INDIRECT(VLOOKUP(C_ChoixGraph,D_GraphAdresses,3,FALSE))</definedName>
    <definedName name="L_Dept">AnneeEnCours!$A$5:$A$7</definedName>
    <definedName name="L_MoisCum">OFFSET(AnneeEnCours!$B$4,,,,COUNT(AnneeEnCours!$B$5:$M$5))</definedName>
    <definedName name="L_TypeGraphs">Graphs!$V$1:$V$4</definedName>
    <definedName name="_xlnm.Print_Area" localSheetId="0">TDB!$A$1:$U$29</definedName>
  </definedNames>
  <calcPr calcId="152511"/>
</workbook>
</file>

<file path=xl/calcChain.xml><?xml version="1.0" encoding="utf-8"?>
<calcChain xmlns="http://schemas.openxmlformats.org/spreadsheetml/2006/main">
  <c r="B8" i="5" l="1"/>
  <c r="D7" i="8" l="1"/>
  <c r="C7" i="8"/>
  <c r="D8" i="8"/>
  <c r="C8" i="8"/>
  <c r="D6" i="8"/>
  <c r="C6" i="8"/>
  <c r="E8" i="8" l="1"/>
  <c r="E7" i="8"/>
  <c r="E6" i="8"/>
  <c r="I16" i="4" l="1"/>
  <c r="I12" i="4"/>
  <c r="I8" i="4"/>
  <c r="E16" i="4"/>
  <c r="E12" i="4"/>
  <c r="E8" i="4"/>
  <c r="A16" i="4"/>
  <c r="A12" i="4"/>
  <c r="A8" i="4"/>
  <c r="J21" i="4" l="1"/>
  <c r="I21" i="4"/>
  <c r="F21" i="4"/>
  <c r="E21" i="4"/>
  <c r="B21" i="4"/>
  <c r="A21" i="4"/>
  <c r="I4" i="4"/>
  <c r="E4" i="4"/>
  <c r="A4" i="4"/>
  <c r="G24" i="4"/>
  <c r="J26" i="4"/>
  <c r="I26" i="4"/>
  <c r="F26" i="4"/>
  <c r="E26" i="4"/>
  <c r="B26" i="4"/>
  <c r="A26" i="4"/>
  <c r="C8" i="4"/>
  <c r="G8" i="4"/>
  <c r="K8" i="4"/>
  <c r="B12" i="4"/>
  <c r="C12" i="4" s="1"/>
  <c r="F12" i="4"/>
  <c r="G12" i="4" s="1"/>
  <c r="J12" i="4"/>
  <c r="K12" i="4" s="1"/>
  <c r="B16" i="4"/>
  <c r="C16" i="4" s="1"/>
  <c r="F16" i="4"/>
  <c r="G16" i="4" s="1"/>
  <c r="J16" i="4"/>
  <c r="K16" i="4" s="1"/>
  <c r="C21" i="4" l="1"/>
  <c r="G21" i="4"/>
  <c r="K21" i="4"/>
  <c r="C26" i="4"/>
  <c r="G26" i="4"/>
  <c r="K26" i="4"/>
</calcChain>
</file>

<file path=xl/sharedStrings.xml><?xml version="1.0" encoding="utf-8"?>
<sst xmlns="http://schemas.openxmlformats.org/spreadsheetml/2006/main" count="390" uniqueCount="267">
  <si>
    <t>Janvier</t>
  </si>
  <si>
    <t>Février</t>
  </si>
  <si>
    <t>Mars</t>
  </si>
  <si>
    <t>Avril</t>
  </si>
  <si>
    <t>Mai</t>
  </si>
  <si>
    <t>Juin</t>
  </si>
  <si>
    <t>Juillet</t>
  </si>
  <si>
    <t>Août</t>
  </si>
  <si>
    <t>Septembre</t>
  </si>
  <si>
    <t>Octobre</t>
  </si>
  <si>
    <t>Novembre</t>
  </si>
  <si>
    <t>Décembre</t>
  </si>
  <si>
    <t>Dépt 1</t>
  </si>
  <si>
    <t>Dépt 2</t>
  </si>
  <si>
    <t>Dépt 3</t>
  </si>
  <si>
    <r>
      <t xml:space="preserve">Revenus de </t>
    </r>
    <r>
      <rPr>
        <b/>
        <sz val="14"/>
        <color indexed="8"/>
        <rFont val="Calibri"/>
        <family val="2"/>
      </rPr>
      <t>Mon Entreprise inc.</t>
    </r>
    <r>
      <rPr>
        <sz val="14"/>
        <color indexed="8"/>
        <rFont val="Calibri"/>
        <family val="2"/>
      </rPr>
      <t xml:space="preserve"> pour l'année en cours</t>
    </r>
  </si>
  <si>
    <r>
      <t xml:space="preserve">Revenus de </t>
    </r>
    <r>
      <rPr>
        <b/>
        <sz val="14"/>
        <color indexed="8"/>
        <rFont val="Calibri"/>
        <family val="2"/>
      </rPr>
      <t xml:space="preserve">Mon Entreprise inc. </t>
    </r>
    <r>
      <rPr>
        <sz val="14"/>
        <color indexed="8"/>
        <rFont val="Calibri"/>
        <family val="2"/>
      </rPr>
      <t>pour l'année précédente</t>
    </r>
  </si>
  <si>
    <t>Mon Entreprise inc.</t>
  </si>
  <si>
    <t>Objectif</t>
  </si>
  <si>
    <t>Moyenne Act / Préc</t>
  </si>
  <si>
    <t>Total Act / Préc</t>
  </si>
  <si>
    <t>Total Mois Act / Préc</t>
  </si>
  <si>
    <t>Année actuelle</t>
  </si>
  <si>
    <t>Année précédente</t>
  </si>
  <si>
    <t>%</t>
  </si>
  <si>
    <t xml:space="preserve">Total cumulé </t>
  </si>
  <si>
    <t xml:space="preserve">Janvier </t>
  </si>
  <si>
    <t>à</t>
  </si>
  <si>
    <t>D_Annee</t>
  </si>
  <si>
    <t>D_AnneeP</t>
  </si>
  <si>
    <t>=DECALER(AnneeEnCours!$A$4;;NB(AnneeEnCours!$B$5:$M$5))</t>
  </si>
  <si>
    <t>Dept1An</t>
  </si>
  <si>
    <t>=DECALER(AnneeEnCours!$B$5;;;;NB(AnneeEnCours!$B$5:$M$5))</t>
  </si>
  <si>
    <t>Dept1AnP</t>
  </si>
  <si>
    <t>=AnneePrecedente!$B$5:$M$5</t>
  </si>
  <si>
    <t>Dept1AnPCum</t>
  </si>
  <si>
    <t>=DECALER(AnneePrecedente!$B$5;;;;NB(AnneeEnCours!$B$5:$M$5))</t>
  </si>
  <si>
    <t>Dept2An</t>
  </si>
  <si>
    <t>=DECALER(AnneeEnCours!$B$6;;;;NB(AnneeEnCours!$B$6:$M$6))</t>
  </si>
  <si>
    <t>Dept2AnP</t>
  </si>
  <si>
    <t>=AnneePrecedente!$B$6:$M$6</t>
  </si>
  <si>
    <t>Dept2AnPCum</t>
  </si>
  <si>
    <t>Dept3An</t>
  </si>
  <si>
    <t>=DECALER(AnneeEnCours!$B$7;;;;NB(AnneeEnCours!$B$7:$M$7))</t>
  </si>
  <si>
    <t>Dept3AnP</t>
  </si>
  <si>
    <t>=AnneePrecedente!$B$7:$M$7</t>
  </si>
  <si>
    <t>Dept3AnPCum</t>
  </si>
  <si>
    <t>=AnneeEnCours!$B$5:$M$5</t>
  </si>
  <si>
    <t>=AnneeEnCours!$B$6:$M$6</t>
  </si>
  <si>
    <t>=AnneeEnCours!$B$7:$M$7</t>
  </si>
  <si>
    <t>=Sommaire!$A$18</t>
  </si>
  <si>
    <t>G24</t>
  </si>
  <si>
    <t>A26</t>
  </si>
  <si>
    <t>B26</t>
  </si>
  <si>
    <t>E26</t>
  </si>
  <si>
    <t>F26</t>
  </si>
  <si>
    <t>I26</t>
  </si>
  <si>
    <t>J26</t>
  </si>
  <si>
    <t>=SOMME(Dept1An)</t>
  </si>
  <si>
    <t>=SOMME(Dept1AnPCum)</t>
  </si>
  <si>
    <t>=SOMME(Dept2An)</t>
  </si>
  <si>
    <t>=SOMME(Dept2AnPCum)</t>
  </si>
  <si>
    <t>=SOMME(Dept3An)</t>
  </si>
  <si>
    <t>=SOMME(Dept3AnPCum)</t>
  </si>
  <si>
    <t>Liste des adresses et leur formules respectives</t>
  </si>
  <si>
    <t>A8</t>
  </si>
  <si>
    <t>E8</t>
  </si>
  <si>
    <t>I8</t>
  </si>
  <si>
    <t>A12</t>
  </si>
  <si>
    <t>B12</t>
  </si>
  <si>
    <t>=SOMME(Dept1AnP)</t>
  </si>
  <si>
    <t>E12</t>
  </si>
  <si>
    <t>F12</t>
  </si>
  <si>
    <t>=SOMME(Dept2AnP)</t>
  </si>
  <si>
    <t>I12</t>
  </si>
  <si>
    <t>J12</t>
  </si>
  <si>
    <t>=SOMME(Dept3AnP)</t>
  </si>
  <si>
    <t>A16</t>
  </si>
  <si>
    <t>=MOYENNE(Dept1An)</t>
  </si>
  <si>
    <t>B16</t>
  </si>
  <si>
    <t>=MOYENNE(Dept1AnP)</t>
  </si>
  <si>
    <t>E16</t>
  </si>
  <si>
    <t>=MOYENNE(Dept2An)</t>
  </si>
  <si>
    <t>F16</t>
  </si>
  <si>
    <t>=MOYENNE(Dept2AnP)</t>
  </si>
  <si>
    <t>I16</t>
  </si>
  <si>
    <t>=MOYENNE(Dept3An)</t>
  </si>
  <si>
    <t>J16</t>
  </si>
  <si>
    <t>=MOYENNE(Dept3AnP)</t>
  </si>
  <si>
    <t>A21</t>
  </si>
  <si>
    <t>=RECHERCHEH(C_Mois;D_Annee;2;FAUX)</t>
  </si>
  <si>
    <t>B21</t>
  </si>
  <si>
    <t>=RECHERCHEH(C_Mois;D_AnneeP;2;FAUX)</t>
  </si>
  <si>
    <t>E21</t>
  </si>
  <si>
    <t>=RECHERCHEH(C_Mois;D_Annee;3;FAUX)</t>
  </si>
  <si>
    <t>F21</t>
  </si>
  <si>
    <t>=RECHERCHEH(C_Mois;D_AnneeP;3;FAUX)</t>
  </si>
  <si>
    <t>I21</t>
  </si>
  <si>
    <t>=RECHERCHEH(C_Mois;D_Annee;4;FAUX)</t>
  </si>
  <si>
    <t>J21</t>
  </si>
  <si>
    <t>=RECHERCHEH(C_Mois;D_AnneeP;4;FAUX)</t>
  </si>
  <si>
    <t>C_Mois</t>
  </si>
  <si>
    <t>Comparatif année actuelle vs année précédente</t>
  </si>
  <si>
    <t>=DECALER(AnneePrecedente!$B$6;;;;NB(AnneeEnCours!$B$6:$M$6))</t>
  </si>
  <si>
    <t>=DECALER(AnneePrecedente!$B$7;;;;NB(AnneeEnCours!$B$7:$M$7))</t>
  </si>
  <si>
    <t>L_Dept</t>
  </si>
  <si>
    <t>=AnneeEnCours!$A$5:$A$7</t>
  </si>
  <si>
    <t>=DECALER(AnneeEnCours!$B$4;;;;NB(AnneeEnCours!$B$5:$M$5))</t>
  </si>
  <si>
    <t>=AnneeEnCours!$B$4:$M$8</t>
  </si>
  <si>
    <t>=AnneePrecedente!$B$4:$M$8</t>
  </si>
  <si>
    <t>D_Mois_EnCours</t>
  </si>
  <si>
    <t>Dept1AnCum</t>
  </si>
  <si>
    <t>Dept2AnCum</t>
  </si>
  <si>
    <t>Dept3AnCum</t>
  </si>
  <si>
    <t>L_MoisCum</t>
  </si>
  <si>
    <t>=SOMME(Dept1AnCum)</t>
  </si>
  <si>
    <t>=SOMME(Dept2AnCum)</t>
  </si>
  <si>
    <t>=SOMME(Dept3AnCum)</t>
  </si>
  <si>
    <t>A18</t>
  </si>
  <si>
    <t>Liste déroulante avec L_MoisCum</t>
  </si>
  <si>
    <t>Liste des noms</t>
  </si>
  <si>
    <t>Syntaxe de fonctions</t>
  </si>
  <si>
    <r>
      <t xml:space="preserve">Feuille : </t>
    </r>
    <r>
      <rPr>
        <b/>
        <sz val="11"/>
        <color theme="1"/>
        <rFont val="Calibri"/>
        <family val="2"/>
        <scheme val="minor"/>
      </rPr>
      <t>TDB</t>
    </r>
  </si>
  <si>
    <t>RECHERCHEH (valeur_cherchée;tableau;no_index_lig;[valeur_proche])</t>
  </si>
  <si>
    <t>Liste déroulante avec L_Dept</t>
  </si>
  <si>
    <t>INDEX(matrice, no_lig, [no_col])</t>
  </si>
  <si>
    <t>B3</t>
  </si>
  <si>
    <t>EQUIV(valeur_cherchée, matrice_recherche, [type])</t>
  </si>
  <si>
    <t>CHOISIR(no_index, valeur1, [valeur2], ...)</t>
  </si>
  <si>
    <t>DECALER(réf, lignes, colonnes, [hauteur], [largeur])</t>
  </si>
  <si>
    <t>C8</t>
  </si>
  <si>
    <r>
      <t xml:space="preserve">Feuille : </t>
    </r>
    <r>
      <rPr>
        <b/>
        <sz val="11"/>
        <color theme="1"/>
        <rFont val="Calibri"/>
        <family val="2"/>
        <scheme val="minor"/>
      </rPr>
      <t>Sommaire</t>
    </r>
  </si>
  <si>
    <t>En cours</t>
  </si>
  <si>
    <t>D_Mois_Encours</t>
  </si>
  <si>
    <t>Liste des adresses et leur formules respectives PRÉPARÉES D'AVANCE</t>
  </si>
  <si>
    <t>Feuille : Sommaire</t>
  </si>
  <si>
    <t>=A8/B8</t>
  </si>
  <si>
    <t>G8</t>
  </si>
  <si>
    <t>=E8/F8</t>
  </si>
  <si>
    <t>K8</t>
  </si>
  <si>
    <t>=I8/J8</t>
  </si>
  <si>
    <t>C12</t>
  </si>
  <si>
    <t>=A12/B12</t>
  </si>
  <si>
    <t>G12</t>
  </si>
  <si>
    <t>=E12/F12</t>
  </si>
  <si>
    <t>K12</t>
  </si>
  <si>
    <t>=I12/J12</t>
  </si>
  <si>
    <t>C16</t>
  </si>
  <si>
    <t>=(A16/B16)-1</t>
  </si>
  <si>
    <t>G16</t>
  </si>
  <si>
    <t>=(E16/F16)-1</t>
  </si>
  <si>
    <t>K16</t>
  </si>
  <si>
    <t>=(I16/J16)-1</t>
  </si>
  <si>
    <t>C21</t>
  </si>
  <si>
    <t>=(A21/B21)-1</t>
  </si>
  <si>
    <t>G21</t>
  </si>
  <si>
    <t>=(E21/F21)-1</t>
  </si>
  <si>
    <t>K21</t>
  </si>
  <si>
    <t>=(I21/J21)-1</t>
  </si>
  <si>
    <t>C26</t>
  </si>
  <si>
    <t>=(A26/B26)-1</t>
  </si>
  <si>
    <t>G26</t>
  </si>
  <si>
    <t>=(E26/F26)-1</t>
  </si>
  <si>
    <t>K26</t>
  </si>
  <si>
    <t>=(I26/J26)-1</t>
  </si>
  <si>
    <r>
      <t xml:space="preserve">Feuille : </t>
    </r>
    <r>
      <rPr>
        <b/>
        <i/>
        <sz val="11"/>
        <color theme="1"/>
        <rFont val="Calibri"/>
        <family val="2"/>
        <scheme val="minor"/>
      </rPr>
      <t>TDB</t>
    </r>
  </si>
  <si>
    <t>ANNÉE EN COURS</t>
  </si>
  <si>
    <t>ANNÉE PRÉCÉDENTE</t>
  </si>
  <si>
    <r>
      <t xml:space="preserve">Feuille : </t>
    </r>
    <r>
      <rPr>
        <b/>
        <sz val="11"/>
        <color theme="1"/>
        <rFont val="Calibri"/>
        <family val="2"/>
        <scheme val="minor"/>
      </rPr>
      <t>Graphs</t>
    </r>
    <r>
      <rPr>
        <sz val="11"/>
        <color theme="1"/>
        <rFont val="Calibri"/>
        <family val="2"/>
        <scheme val="minor"/>
      </rPr>
      <t xml:space="preserve"> (Noms utilisés aux graphiques)</t>
    </r>
  </si>
  <si>
    <r>
      <t xml:space="preserve">Note : Cette feuille inclut les noms, les adresses et leur contenu respectif et la syntaxe de fonction utilisée. Chaque information en </t>
    </r>
    <r>
      <rPr>
        <b/>
        <i/>
        <sz val="10"/>
        <color theme="1"/>
        <rFont val="Arial Narrow"/>
        <family val="2"/>
      </rPr>
      <t>gras ont été utilisée</t>
    </r>
    <r>
      <rPr>
        <i/>
        <sz val="10"/>
        <color theme="1"/>
        <rFont val="Arial Narrow"/>
        <family val="2"/>
      </rPr>
      <t xml:space="preserve"> dans ce classeur</t>
    </r>
  </si>
  <si>
    <t>Étiquettes</t>
  </si>
  <si>
    <t>Nom de la série</t>
  </si>
  <si>
    <t>Valeur de la série</t>
  </si>
  <si>
    <t>Dept1</t>
  </si>
  <si>
    <t>Dept2</t>
  </si>
  <si>
    <t>Dept3</t>
  </si>
  <si>
    <t>Feuille : Graphs (Données du graphique)</t>
  </si>
  <si>
    <t xml:space="preserve">La feuille Graphs! Est remplacé par le nom du fichier soit : </t>
  </si>
  <si>
    <t>Les valeurs des séries devraient ressemblés à ceci :</t>
  </si>
  <si>
    <t>Année</t>
  </si>
  <si>
    <t>Précédente</t>
  </si>
  <si>
    <t>Courbe</t>
  </si>
  <si>
    <t>Histogramme</t>
  </si>
  <si>
    <t>Histogramme empilé</t>
  </si>
  <si>
    <t>Barre</t>
  </si>
  <si>
    <t>C_ChoixGraph</t>
  </si>
  <si>
    <t>D_GraphAdresses</t>
  </si>
  <si>
    <t>I_Graph1</t>
  </si>
  <si>
    <t>=INDIRECT(RECHERCHEV(C_ChoixGraph;D_GraphAdresses;2;FAUX))</t>
  </si>
  <si>
    <t>I_Graph2</t>
  </si>
  <si>
    <t>=INDIRECT(RECHERCHEV(C_ChoixGraph;D_GraphAdresses;3;FAUX))</t>
  </si>
  <si>
    <t>L_TypeGraphs</t>
  </si>
  <si>
    <t>Graphiques et liaisons</t>
  </si>
  <si>
    <t>E6</t>
  </si>
  <si>
    <t>=(C6/D6)-1</t>
  </si>
  <si>
    <t>E7</t>
  </si>
  <si>
    <t>=(C7/D7)-1</t>
  </si>
  <si>
    <t>=(C8/D8)-1</t>
  </si>
  <si>
    <t>C2</t>
  </si>
  <si>
    <t>C6</t>
  </si>
  <si>
    <t>=INDEX(D_Annee;EQUIV(C2;L_Dept;0)+1;EQUIV(E2;L_Mois;0))</t>
  </si>
  <si>
    <t>D6</t>
  </si>
  <si>
    <t>=INDEX(D_AnneeP;EQUIV(C2;L_Dept;0)+1;EQUIV(E2;L_Mois;0))</t>
  </si>
  <si>
    <t>=SOMME(CHOISIR(EQUIV($C$2;L_Dept;0);Dept1An;Dept2An;Dept3An))</t>
  </si>
  <si>
    <t>D8</t>
  </si>
  <si>
    <t>=SOMME(CHOISIR(EQUIV($C$2;L_Dept;0);Dept1AnP;Dept2AnP;Dept3AnP))</t>
  </si>
  <si>
    <t>C7</t>
  </si>
  <si>
    <t>=SOMME(DECALER(AnneeEnCours!$B$4;EQUIV($C$2;L_Dept;0);;;EQUIV($E$2;L_MoisCum;0)))</t>
  </si>
  <si>
    <t>D7</t>
  </si>
  <si>
    <t>=SOMME(DECALER(AnneePrecedente!$B$4;EQUIV($C$2;L_Dept;0);;;EQUIV($E$2;L_MoisCum;0)))</t>
  </si>
  <si>
    <t>Choix département:</t>
  </si>
  <si>
    <t>Choix du mois :</t>
  </si>
  <si>
    <t xml:space="preserve">Type de graphique : </t>
  </si>
  <si>
    <t>L'année en cours</t>
  </si>
  <si>
    <t>L'année précédente</t>
  </si>
  <si>
    <t>Variation</t>
  </si>
  <si>
    <t>Moyenne des départements</t>
  </si>
  <si>
    <t>Mois de :</t>
  </si>
  <si>
    <t xml:space="preserve">Cumulatif Janvier à </t>
  </si>
  <si>
    <t>Total du :</t>
  </si>
  <si>
    <t>Atteinte de l'objectif Année en cours</t>
  </si>
  <si>
    <t>Revenus Vs Dépenses</t>
  </si>
  <si>
    <t>Totaux des départements</t>
  </si>
  <si>
    <t>Atteinte prévisionnelle d'objectifs (date)</t>
  </si>
  <si>
    <t>Budgets Vs Dépenses</t>
  </si>
  <si>
    <t>=TDB!$P$2</t>
  </si>
  <si>
    <t>Graphs!$A$3:$D$11</t>
  </si>
  <si>
    <t>Cellules : A3, F3, K3 et P3</t>
  </si>
  <si>
    <t xml:space="preserve">Cellules : A15, F15, K15 et P15 </t>
  </si>
  <si>
    <t xml:space="preserve">Cellules : A3, F3, K3 et P3et A15, F15, K15 et P15 </t>
  </si>
  <si>
    <t>Cellules : A3, F3, K3 et P3  (séries 1,2,3)</t>
  </si>
  <si>
    <t>Cellules : A15, F15, K15 et P15 (séries 1,2,3)</t>
  </si>
  <si>
    <t xml:space="preserve">Étiquette (NOM) utilisé à tous les graphiques </t>
  </si>
  <si>
    <t>Graphiques situés à : A3, F3, K3 et P3</t>
  </si>
  <si>
    <r>
      <t>=Graphs!</t>
    </r>
    <r>
      <rPr>
        <b/>
        <i/>
        <sz val="11"/>
        <color indexed="8"/>
        <rFont val="Calibri"/>
        <family val="2"/>
      </rPr>
      <t>L_MoisCum</t>
    </r>
  </si>
  <si>
    <r>
      <t>=Graphs!</t>
    </r>
    <r>
      <rPr>
        <b/>
        <i/>
        <sz val="11"/>
        <color indexed="8"/>
        <rFont val="Calibri"/>
        <family val="2"/>
      </rPr>
      <t>Dept1AnCum</t>
    </r>
  </si>
  <si>
    <r>
      <t>=Graphs!</t>
    </r>
    <r>
      <rPr>
        <b/>
        <i/>
        <sz val="11"/>
        <color indexed="8"/>
        <rFont val="Calibri"/>
        <family val="2"/>
      </rPr>
      <t>Dept2AnCum</t>
    </r>
  </si>
  <si>
    <r>
      <t>=Graphs!</t>
    </r>
    <r>
      <rPr>
        <b/>
        <i/>
        <sz val="11"/>
        <color indexed="8"/>
        <rFont val="Calibri"/>
        <family val="2"/>
      </rPr>
      <t>Dept3AnCum</t>
    </r>
  </si>
  <si>
    <t>Graphiques situés à : A15, F15, K15 et P15</t>
  </si>
  <si>
    <r>
      <t>=Graphs!!</t>
    </r>
    <r>
      <rPr>
        <b/>
        <i/>
        <sz val="11"/>
        <color indexed="8"/>
        <rFont val="Calibri"/>
        <family val="2"/>
      </rPr>
      <t>Dept1AnPCum</t>
    </r>
  </si>
  <si>
    <r>
      <t>=Graphs!</t>
    </r>
    <r>
      <rPr>
        <b/>
        <i/>
        <sz val="11"/>
        <color indexed="8"/>
        <rFont val="Calibri"/>
        <family val="2"/>
      </rPr>
      <t>Dept2AnPCum</t>
    </r>
  </si>
  <si>
    <r>
      <t>=Graphs!</t>
    </r>
    <r>
      <rPr>
        <b/>
        <i/>
        <sz val="11"/>
        <color indexed="8"/>
        <rFont val="Calibri"/>
        <family val="2"/>
      </rPr>
      <t>Dept3AnPCum</t>
    </r>
  </si>
  <si>
    <t>Graphs!$F$3:$I$11</t>
  </si>
  <si>
    <t>Graphs!$K$3:$N$11</t>
  </si>
  <si>
    <t>Graphs!$P$3:$S$11</t>
  </si>
  <si>
    <t>Graphs!$K$15:$N$23</t>
  </si>
  <si>
    <t>Graphs!$P$15:$S$23</t>
  </si>
  <si>
    <t>Graphs!$A$15:$D$23</t>
  </si>
  <si>
    <t>Graphs!$F$15:$I$23</t>
  </si>
  <si>
    <r>
      <t xml:space="preserve">Feuille : </t>
    </r>
    <r>
      <rPr>
        <b/>
        <sz val="11"/>
        <color theme="1"/>
        <rFont val="Calibri"/>
        <family val="2"/>
        <scheme val="minor"/>
      </rPr>
      <t>Graphs</t>
    </r>
  </si>
  <si>
    <t>V1</t>
  </si>
  <si>
    <t>V2</t>
  </si>
  <si>
    <t>V3</t>
  </si>
  <si>
    <t>V4</t>
  </si>
  <si>
    <t>W1</t>
  </si>
  <si>
    <t>W2</t>
  </si>
  <si>
    <t>W3</t>
  </si>
  <si>
    <t>W4</t>
  </si>
  <si>
    <t>X1</t>
  </si>
  <si>
    <t>X2</t>
  </si>
  <si>
    <t>X3</t>
  </si>
  <si>
    <t>X4</t>
  </si>
  <si>
    <t>P2</t>
  </si>
  <si>
    <t>Liste déroulante lié au nom :  =L_TypeGraphs</t>
  </si>
  <si>
    <t>=Graphs!$V$1:$V$4</t>
  </si>
  <si>
    <t>='5-002-Graphique interactif en utilisant une Image-Finale.xlsx'!</t>
  </si>
  <si>
    <t>='5-002-Graphique interactif en utilisant une Image-Finale.xlsx'!Dept1AnCum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</si>
</sst>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2" formatCode="_ * #,##0_)\ &quot;$&quot;_ ;_ * \(#,##0\)\ &quot;$&quot;_ ;_ * &quot;-&quot;_)\ &quot;$&quot;_ ;_ @_ "/>
    <numFmt numFmtId="44" formatCode="_ * #,##0.00_)\ &quot;$&quot;_ ;_ * \(#,##0.00\)\ &quot;$&quot;_ ;_ * &quot;-&quot;??_)\ &quot;$&quot;_ ;_ @_ "/>
    <numFmt numFmtId="164" formatCode="_ * #,##0_)\ &quot;$&quot;_ ;_ * \(#,##0\)\ &quot;$&quot;_ ;_ * &quot;-&quot;??_)\ &quot;$&quot;_ ;_ @_ "/>
    <numFmt numFmtId="165" formatCode="0.0%"/>
    <numFmt numFmtId="166" formatCode="#,##0\ &quot;$&quot;"/>
  </numFmts>
  <fonts count="34" x14ac:knownFonts="1">
    <font>
      <sz val="11"/>
      <color theme="1"/>
      <name val="Calibri"/>
      <family val="2"/>
      <scheme val="minor"/>
    </font>
    <font>
      <sz val="14"/>
      <color indexed="8"/>
      <name val="Calibri"/>
      <family val="2"/>
    </font>
    <font>
      <b/>
      <sz val="14"/>
      <color indexed="8"/>
      <name val="Calibri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8"/>
      <color theme="1"/>
      <name val="Calibri"/>
      <family val="2"/>
      <scheme val="minor"/>
    </font>
    <font>
      <b/>
      <u/>
      <sz val="16"/>
      <color theme="1"/>
      <name val="Book Antiqua"/>
      <family val="1"/>
    </font>
    <font>
      <sz val="14"/>
      <color theme="1"/>
      <name val="Book Antiqua"/>
      <family val="1"/>
    </font>
    <font>
      <b/>
      <sz val="18"/>
      <color theme="1"/>
      <name val="Bookman Old Style"/>
      <family val="1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8"/>
      <color theme="0"/>
      <name val="Calibri"/>
      <family val="2"/>
      <scheme val="minor"/>
    </font>
    <font>
      <i/>
      <sz val="14"/>
      <color theme="0"/>
      <name val="Calibri"/>
      <family val="2"/>
      <scheme val="minor"/>
    </font>
    <font>
      <b/>
      <sz val="24"/>
      <color theme="0"/>
      <name val="Bookman Old Style"/>
      <family val="1"/>
    </font>
    <font>
      <sz val="14"/>
      <color theme="1"/>
      <name val="Calibri"/>
      <family val="2"/>
      <scheme val="minor"/>
    </font>
    <font>
      <i/>
      <sz val="10"/>
      <color theme="1"/>
      <name val="Arial Narrow"/>
      <family val="2"/>
    </font>
    <font>
      <b/>
      <i/>
      <sz val="10"/>
      <color theme="1"/>
      <name val="Arial Narrow"/>
      <family val="2"/>
    </font>
    <font>
      <b/>
      <sz val="16"/>
      <color theme="0"/>
      <name val="Calibri"/>
      <family val="2"/>
      <scheme val="minor"/>
    </font>
    <font>
      <b/>
      <sz val="8"/>
      <color theme="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4"/>
      <color theme="0"/>
      <name val="Arial"/>
      <family val="2"/>
    </font>
    <font>
      <b/>
      <sz val="8"/>
      <color theme="0"/>
      <name val="Arial Narrow"/>
      <family val="2"/>
    </font>
    <font>
      <sz val="14"/>
      <color theme="4" tint="0.79998168889431442"/>
      <name val="Arial"/>
      <family val="2"/>
    </font>
    <font>
      <b/>
      <sz val="14"/>
      <color theme="3" tint="-0.499984740745262"/>
      <name val="Calibri"/>
      <family val="2"/>
      <scheme val="minor"/>
    </font>
    <font>
      <sz val="28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26"/>
      <color theme="3" tint="-0.499984740745262"/>
      <name val="Calibri"/>
      <family val="2"/>
      <scheme val="minor"/>
    </font>
    <font>
      <b/>
      <sz val="26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i/>
      <sz val="11"/>
      <color indexed="8"/>
      <name val="Calibri"/>
      <family val="2"/>
    </font>
  </fonts>
  <fills count="21">
    <fill>
      <patternFill patternType="none"/>
    </fill>
    <fill>
      <patternFill patternType="gray125"/>
    </fill>
    <fill>
      <patternFill patternType="solid">
        <fgColor theme="5" tint="0.59999389629810485"/>
        <bgColor indexed="65"/>
      </patternFill>
    </fill>
    <fill>
      <patternFill patternType="solid">
        <fgColor theme="5"/>
      </patternFill>
    </fill>
    <fill>
      <patternFill patternType="solid">
        <fgColor theme="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-0.49998474074526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59999389629810485"/>
        <bgColor theme="4"/>
      </patternFill>
    </fill>
    <fill>
      <patternFill patternType="solid">
        <fgColor theme="0" tint="-0.14999847407452621"/>
        <bgColor theme="4"/>
      </patternFill>
    </fill>
  </fills>
  <borders count="41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double">
        <color rgb="FF3F3F3F"/>
      </top>
      <bottom style="thin">
        <color indexed="64"/>
      </bottom>
      <diagonal/>
    </border>
    <border>
      <left/>
      <right style="thin">
        <color indexed="64"/>
      </right>
      <top style="double">
        <color rgb="FF3F3F3F"/>
      </top>
      <bottom style="thin">
        <color indexed="64"/>
      </bottom>
      <diagonal/>
    </border>
    <border>
      <left style="double">
        <color rgb="FF3F3F3F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theme="3" tint="0.3999755851924192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theme="3" tint="-0.499984740745262"/>
      </left>
      <right style="hair">
        <color theme="3" tint="-0.499984740745262"/>
      </right>
      <top style="hair">
        <color theme="3" tint="-0.499984740745262"/>
      </top>
      <bottom style="hair">
        <color theme="3" tint="-0.499984740745262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10">
    <xf numFmtId="0" fontId="0" fillId="0" borderId="0"/>
    <xf numFmtId="0" fontId="3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4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5" fillId="5" borderId="17" applyNumberFormat="0" applyAlignment="0" applyProtection="0"/>
    <xf numFmtId="0" fontId="7" fillId="6" borderId="18" applyNumberFormat="0" applyAlignment="0" applyProtection="0"/>
    <xf numFmtId="0" fontId="6" fillId="0" borderId="20" applyNumberFormat="0" applyFill="0" applyAlignment="0" applyProtection="0"/>
    <xf numFmtId="42" fontId="3" fillId="0" borderId="0" applyFont="0" applyFill="0" applyBorder="0" applyAlignment="0" applyProtection="0"/>
  </cellStyleXfs>
  <cellXfs count="170">
    <xf numFmtId="0" fontId="0" fillId="0" borderId="0" xfId="0"/>
    <xf numFmtId="164" fontId="3" fillId="0" borderId="0" xfId="4" applyNumberFormat="1" applyFont="1"/>
    <xf numFmtId="0" fontId="5" fillId="7" borderId="17" xfId="6" applyFill="1" applyAlignment="1">
      <alignment horizontal="center"/>
    </xf>
    <xf numFmtId="0" fontId="5" fillId="7" borderId="17" xfId="6" applyFill="1" applyAlignment="1">
      <alignment horizontal="left"/>
    </xf>
    <xf numFmtId="0" fontId="5" fillId="8" borderId="17" xfId="6" applyFill="1" applyAlignment="1">
      <alignment horizontal="center"/>
    </xf>
    <xf numFmtId="0" fontId="5" fillId="8" borderId="17" xfId="6" applyFill="1" applyAlignment="1">
      <alignment horizontal="left"/>
    </xf>
    <xf numFmtId="0" fontId="0" fillId="0" borderId="0" xfId="0" applyAlignment="1">
      <alignment horizontal="center"/>
    </xf>
    <xf numFmtId="164" fontId="6" fillId="0" borderId="0" xfId="0" applyNumberFormat="1" applyFont="1"/>
    <xf numFmtId="0" fontId="0" fillId="0" borderId="1" xfId="0" applyBorder="1"/>
    <xf numFmtId="165" fontId="11" fillId="10" borderId="5" xfId="5" applyNumberFormat="1" applyFont="1" applyFill="1" applyBorder="1" applyAlignment="1">
      <alignment horizontal="center" vertical="center"/>
    </xf>
    <xf numFmtId="165" fontId="11" fillId="10" borderId="7" xfId="5" applyNumberFormat="1" applyFont="1" applyFill="1" applyBorder="1" applyAlignment="1">
      <alignment horizontal="center" vertical="center"/>
    </xf>
    <xf numFmtId="0" fontId="0" fillId="0" borderId="0" xfId="0" quotePrefix="1"/>
    <xf numFmtId="0" fontId="12" fillId="0" borderId="12" xfId="0" applyFont="1" applyBorder="1" applyAlignment="1">
      <alignment horizontal="right"/>
    </xf>
    <xf numFmtId="0" fontId="12" fillId="0" borderId="8" xfId="0" applyFont="1" applyBorder="1"/>
    <xf numFmtId="0" fontId="12" fillId="0" borderId="11" xfId="0" applyFont="1" applyBorder="1"/>
    <xf numFmtId="0" fontId="12" fillId="0" borderId="12" xfId="0" applyFont="1" applyBorder="1"/>
    <xf numFmtId="0" fontId="12" fillId="0" borderId="13" xfId="0" applyFont="1" applyBorder="1"/>
    <xf numFmtId="0" fontId="18" fillId="0" borderId="0" xfId="0" applyFont="1"/>
    <xf numFmtId="0" fontId="12" fillId="0" borderId="8" xfId="0" quotePrefix="1" applyFont="1" applyBorder="1"/>
    <xf numFmtId="0" fontId="6" fillId="0" borderId="0" xfId="0" applyFont="1" applyAlignment="1">
      <alignment vertical="center"/>
    </xf>
    <xf numFmtId="0" fontId="12" fillId="0" borderId="9" xfId="0" quotePrefix="1" applyFont="1" applyBorder="1"/>
    <xf numFmtId="0" fontId="12" fillId="0" borderId="10" xfId="0" quotePrefix="1" applyFont="1" applyBorder="1"/>
    <xf numFmtId="0" fontId="12" fillId="0" borderId="13" xfId="0" applyFont="1" applyBorder="1" applyAlignment="1">
      <alignment horizontal="right"/>
    </xf>
    <xf numFmtId="0" fontId="12" fillId="0" borderId="9" xfId="0" applyFont="1" applyBorder="1"/>
    <xf numFmtId="0" fontId="12" fillId="0" borderId="10" xfId="0" applyFont="1" applyBorder="1"/>
    <xf numFmtId="0" fontId="12" fillId="0" borderId="29" xfId="0" applyFont="1" applyBorder="1"/>
    <xf numFmtId="0" fontId="0" fillId="0" borderId="29" xfId="0" applyBorder="1"/>
    <xf numFmtId="0" fontId="0" fillId="0" borderId="26" xfId="0" applyBorder="1"/>
    <xf numFmtId="0" fontId="0" fillId="0" borderId="10" xfId="0" applyBorder="1"/>
    <xf numFmtId="0" fontId="0" fillId="0" borderId="0" xfId="0" applyBorder="1"/>
    <xf numFmtId="0" fontId="0" fillId="0" borderId="8" xfId="0" applyBorder="1"/>
    <xf numFmtId="0" fontId="0" fillId="0" borderId="27" xfId="0" applyBorder="1"/>
    <xf numFmtId="0" fontId="0" fillId="0" borderId="9" xfId="0" applyBorder="1"/>
    <xf numFmtId="0" fontId="0" fillId="0" borderId="13" xfId="0" applyBorder="1"/>
    <xf numFmtId="0" fontId="0" fillId="0" borderId="26" xfId="0" applyFont="1" applyBorder="1"/>
    <xf numFmtId="0" fontId="0" fillId="0" borderId="10" xfId="0" applyFont="1" applyBorder="1"/>
    <xf numFmtId="0" fontId="6" fillId="0" borderId="12" xfId="0" applyFont="1" applyBorder="1"/>
    <xf numFmtId="0" fontId="6" fillId="0" borderId="8" xfId="0" applyFont="1" applyBorder="1"/>
    <xf numFmtId="0" fontId="0" fillId="9" borderId="0" xfId="0" applyFill="1"/>
    <xf numFmtId="0" fontId="0" fillId="9" borderId="0" xfId="0" quotePrefix="1" applyFill="1"/>
    <xf numFmtId="0" fontId="6" fillId="0" borderId="0" xfId="0" applyFont="1"/>
    <xf numFmtId="49" fontId="6" fillId="0" borderId="0" xfId="0" quotePrefix="1" applyNumberFormat="1" applyFont="1"/>
    <xf numFmtId="0" fontId="13" fillId="0" borderId="11" xfId="0" applyFont="1" applyBorder="1"/>
    <xf numFmtId="0" fontId="13" fillId="0" borderId="12" xfId="0" applyFont="1" applyBorder="1"/>
    <xf numFmtId="0" fontId="13" fillId="0" borderId="8" xfId="0" applyFont="1" applyBorder="1"/>
    <xf numFmtId="0" fontId="13" fillId="0" borderId="13" xfId="0" applyFont="1" applyBorder="1"/>
    <xf numFmtId="0" fontId="13" fillId="0" borderId="9" xfId="0" applyFont="1" applyBorder="1"/>
    <xf numFmtId="0" fontId="0" fillId="9" borderId="0" xfId="0" applyFill="1" applyBorder="1"/>
    <xf numFmtId="0" fontId="0" fillId="11" borderId="0" xfId="0" applyFill="1"/>
    <xf numFmtId="0" fontId="0" fillId="11" borderId="0" xfId="0" applyFill="1" applyBorder="1"/>
    <xf numFmtId="0" fontId="0" fillId="11" borderId="0" xfId="0" applyFill="1" applyAlignment="1">
      <alignment horizontal="center"/>
    </xf>
    <xf numFmtId="0" fontId="24" fillId="11" borderId="33" xfId="0" applyFont="1" applyFill="1" applyBorder="1" applyAlignment="1">
      <alignment horizontal="center" vertical="center" wrapText="1"/>
    </xf>
    <xf numFmtId="0" fontId="21" fillId="11" borderId="0" xfId="0" applyFont="1" applyFill="1" applyBorder="1"/>
    <xf numFmtId="0" fontId="8" fillId="11" borderId="0" xfId="0" applyFont="1" applyFill="1" applyBorder="1"/>
    <xf numFmtId="166" fontId="9" fillId="16" borderId="4" xfId="4" applyNumberFormat="1" applyFont="1" applyFill="1" applyBorder="1" applyAlignment="1">
      <alignment horizontal="center" vertical="center"/>
    </xf>
    <xf numFmtId="166" fontId="10" fillId="16" borderId="5" xfId="4" applyNumberFormat="1" applyFont="1" applyFill="1" applyBorder="1" applyAlignment="1">
      <alignment horizontal="center" vertical="center"/>
    </xf>
    <xf numFmtId="0" fontId="0" fillId="11" borderId="6" xfId="0" applyFill="1" applyBorder="1"/>
    <xf numFmtId="166" fontId="9" fillId="16" borderId="5" xfId="4" applyNumberFormat="1" applyFont="1" applyFill="1" applyBorder="1" applyAlignment="1">
      <alignment horizontal="center" vertical="center"/>
    </xf>
    <xf numFmtId="0" fontId="25" fillId="14" borderId="2" xfId="0" applyFont="1" applyFill="1" applyBorder="1"/>
    <xf numFmtId="0" fontId="25" fillId="14" borderId="1" xfId="0" applyFont="1" applyFill="1" applyBorder="1"/>
    <xf numFmtId="0" fontId="25" fillId="14" borderId="1" xfId="0" applyFont="1" applyFill="1" applyBorder="1" applyAlignment="1">
      <alignment horizontal="right"/>
    </xf>
    <xf numFmtId="0" fontId="25" fillId="14" borderId="1" xfId="0" applyFont="1" applyFill="1" applyBorder="1" applyAlignment="1">
      <alignment horizontal="center"/>
    </xf>
    <xf numFmtId="0" fontId="25" fillId="14" borderId="1" xfId="0" applyFont="1" applyFill="1" applyBorder="1" applyAlignment="1">
      <alignment horizontal="left"/>
    </xf>
    <xf numFmtId="0" fontId="25" fillId="14" borderId="3" xfId="0" applyFont="1" applyFill="1" applyBorder="1"/>
    <xf numFmtId="0" fontId="0" fillId="17" borderId="0" xfId="0" applyFill="1"/>
    <xf numFmtId="0" fontId="0" fillId="10" borderId="0" xfId="0" applyFill="1"/>
    <xf numFmtId="0" fontId="26" fillId="18" borderId="34" xfId="0" applyFont="1" applyFill="1" applyBorder="1" applyAlignment="1">
      <alignment horizontal="left"/>
    </xf>
    <xf numFmtId="0" fontId="0" fillId="17" borderId="0" xfId="0" applyFill="1" applyAlignment="1">
      <alignment horizontal="right"/>
    </xf>
    <xf numFmtId="0" fontId="26" fillId="17" borderId="0" xfId="0" applyFont="1" applyFill="1" applyBorder="1" applyAlignment="1">
      <alignment horizontal="left"/>
    </xf>
    <xf numFmtId="0" fontId="0" fillId="10" borderId="0" xfId="0" applyFill="1" applyAlignment="1">
      <alignment horizontal="right"/>
    </xf>
    <xf numFmtId="0" fontId="22" fillId="19" borderId="0" xfId="0" applyFont="1" applyFill="1" applyBorder="1" applyAlignment="1">
      <alignment horizontal="left"/>
    </xf>
    <xf numFmtId="0" fontId="20" fillId="10" borderId="0" xfId="0" applyFont="1" applyFill="1" applyBorder="1" applyAlignment="1"/>
    <xf numFmtId="0" fontId="20" fillId="10" borderId="0" xfId="0" applyFont="1" applyFill="1" applyAlignment="1"/>
    <xf numFmtId="0" fontId="22" fillId="19" borderId="0" xfId="0" applyFont="1" applyFill="1" applyBorder="1" applyAlignment="1">
      <alignment horizontal="right"/>
    </xf>
    <xf numFmtId="0" fontId="0" fillId="10" borderId="0" xfId="0" applyFill="1" applyBorder="1" applyAlignment="1">
      <alignment horizontal="center"/>
    </xf>
    <xf numFmtId="0" fontId="22" fillId="20" borderId="0" xfId="0" applyFont="1" applyFill="1" applyBorder="1" applyAlignment="1">
      <alignment horizontal="right"/>
    </xf>
    <xf numFmtId="0" fontId="0" fillId="17" borderId="0" xfId="0" applyFill="1" applyBorder="1"/>
    <xf numFmtId="0" fontId="0" fillId="17" borderId="0" xfId="0" applyFont="1" applyFill="1" applyBorder="1" applyAlignment="1">
      <alignment horizontal="right" indent="2"/>
    </xf>
    <xf numFmtId="0" fontId="0" fillId="17" borderId="0" xfId="0" applyFont="1" applyFill="1" applyAlignment="1">
      <alignment horizontal="right" indent="2"/>
    </xf>
    <xf numFmtId="0" fontId="0" fillId="17" borderId="0" xfId="0" applyFont="1" applyFill="1" applyBorder="1" applyAlignment="1">
      <alignment horizontal="right"/>
    </xf>
    <xf numFmtId="166" fontId="29" fillId="12" borderId="37" xfId="0" applyNumberFormat="1" applyFont="1" applyFill="1" applyBorder="1" applyAlignment="1">
      <alignment horizontal="right"/>
    </xf>
    <xf numFmtId="165" fontId="29" fillId="12" borderId="37" xfId="0" applyNumberFormat="1" applyFont="1" applyFill="1" applyBorder="1" applyAlignment="1"/>
    <xf numFmtId="0" fontId="0" fillId="17" borderId="0" xfId="0" quotePrefix="1" applyFill="1"/>
    <xf numFmtId="42" fontId="0" fillId="17" borderId="0" xfId="9" applyFont="1" applyFill="1"/>
    <xf numFmtId="42" fontId="0" fillId="17" borderId="0" xfId="0" applyNumberFormat="1" applyFill="1"/>
    <xf numFmtId="0" fontId="31" fillId="17" borderId="0" xfId="0" applyFont="1" applyFill="1"/>
    <xf numFmtId="42" fontId="0" fillId="17" borderId="0" xfId="9" applyFont="1" applyFill="1" applyBorder="1"/>
    <xf numFmtId="0" fontId="0" fillId="17" borderId="0" xfId="0" applyFill="1" applyBorder="1" applyAlignment="1">
      <alignment horizontal="right"/>
    </xf>
    <xf numFmtId="0" fontId="6" fillId="17" borderId="0" xfId="0" applyFont="1" applyFill="1" applyBorder="1" applyAlignment="1">
      <alignment horizontal="center" vertical="center" textRotation="90"/>
    </xf>
    <xf numFmtId="0" fontId="0" fillId="17" borderId="0" xfId="0" applyFill="1" applyAlignment="1"/>
    <xf numFmtId="0" fontId="13" fillId="0" borderId="10" xfId="0" quotePrefix="1" applyFont="1" applyBorder="1"/>
    <xf numFmtId="0" fontId="12" fillId="0" borderId="11" xfId="0" applyFont="1" applyBorder="1" applyAlignment="1">
      <alignment horizontal="right"/>
    </xf>
    <xf numFmtId="0" fontId="12" fillId="0" borderId="12" xfId="0" applyFont="1" applyBorder="1" applyAlignment="1">
      <alignment horizontal="right"/>
    </xf>
    <xf numFmtId="0" fontId="13" fillId="0" borderId="11" xfId="0" applyFont="1" applyBorder="1" applyAlignment="1">
      <alignment horizontal="right"/>
    </xf>
    <xf numFmtId="0" fontId="13" fillId="0" borderId="12" xfId="0" applyFont="1" applyBorder="1" applyAlignment="1">
      <alignment horizontal="right"/>
    </xf>
    <xf numFmtId="0" fontId="13" fillId="0" borderId="8" xfId="0" quotePrefix="1" applyFont="1" applyBorder="1"/>
    <xf numFmtId="0" fontId="13" fillId="0" borderId="13" xfId="0" applyFont="1" applyBorder="1" applyAlignment="1">
      <alignment horizontal="right"/>
    </xf>
    <xf numFmtId="0" fontId="13" fillId="0" borderId="9" xfId="0" quotePrefix="1" applyFont="1" applyBorder="1"/>
    <xf numFmtId="0" fontId="13" fillId="0" borderId="10" xfId="0" applyFont="1" applyBorder="1"/>
    <xf numFmtId="0" fontId="13" fillId="0" borderId="13" xfId="0" quotePrefix="1" applyFont="1" applyBorder="1"/>
    <xf numFmtId="0" fontId="0" fillId="0" borderId="0" xfId="0" applyFill="1"/>
    <xf numFmtId="0" fontId="6" fillId="0" borderId="0" xfId="0" applyFont="1" applyFill="1"/>
    <xf numFmtId="49" fontId="6" fillId="0" borderId="0" xfId="0" quotePrefix="1" applyNumberFormat="1" applyFont="1" applyFill="1"/>
    <xf numFmtId="0" fontId="13" fillId="0" borderId="12" xfId="0" applyFont="1" applyFill="1" applyBorder="1" applyAlignment="1">
      <alignment horizontal="right"/>
    </xf>
    <xf numFmtId="0" fontId="13" fillId="0" borderId="8" xfId="0" applyFont="1" applyFill="1" applyBorder="1"/>
    <xf numFmtId="49" fontId="13" fillId="0" borderId="8" xfId="0" quotePrefix="1" applyNumberFormat="1" applyFont="1" applyBorder="1"/>
    <xf numFmtId="49" fontId="13" fillId="0" borderId="8" xfId="0" quotePrefix="1" applyNumberFormat="1" applyFont="1" applyFill="1" applyBorder="1"/>
    <xf numFmtId="0" fontId="13" fillId="0" borderId="13" xfId="0" applyFont="1" applyFill="1" applyBorder="1" applyAlignment="1">
      <alignment horizontal="right"/>
    </xf>
    <xf numFmtId="49" fontId="13" fillId="0" borderId="9" xfId="0" quotePrefix="1" applyNumberFormat="1" applyFont="1" applyFill="1" applyBorder="1"/>
    <xf numFmtId="0" fontId="13" fillId="0" borderId="9" xfId="0" applyFont="1" applyFill="1" applyBorder="1"/>
    <xf numFmtId="0" fontId="13" fillId="0" borderId="12" xfId="0" quotePrefix="1" applyFont="1" applyBorder="1"/>
    <xf numFmtId="0" fontId="26" fillId="18" borderId="0" xfId="0" applyFont="1" applyFill="1" applyBorder="1" applyAlignment="1">
      <alignment horizontal="center"/>
    </xf>
    <xf numFmtId="0" fontId="28" fillId="17" borderId="0" xfId="0" applyFont="1" applyFill="1" applyAlignment="1">
      <alignment horizontal="center"/>
    </xf>
    <xf numFmtId="0" fontId="6" fillId="17" borderId="10" xfId="0" applyFont="1" applyFill="1" applyBorder="1" applyAlignment="1">
      <alignment horizontal="center" vertical="center" textRotation="90"/>
    </xf>
    <xf numFmtId="0" fontId="6" fillId="17" borderId="8" xfId="0" applyFont="1" applyFill="1" applyBorder="1" applyAlignment="1">
      <alignment horizontal="center" vertical="center" textRotation="90"/>
    </xf>
    <xf numFmtId="0" fontId="6" fillId="17" borderId="9" xfId="0" applyFont="1" applyFill="1" applyBorder="1" applyAlignment="1">
      <alignment horizontal="center" vertical="center" textRotation="90"/>
    </xf>
    <xf numFmtId="0" fontId="27" fillId="17" borderId="35" xfId="0" applyFont="1" applyFill="1" applyBorder="1" applyAlignment="1">
      <alignment horizontal="center" vertical="center" textRotation="90"/>
    </xf>
    <xf numFmtId="0" fontId="27" fillId="17" borderId="36" xfId="0" applyFont="1" applyFill="1" applyBorder="1" applyAlignment="1">
      <alignment horizontal="center" vertical="center" textRotation="90"/>
    </xf>
    <xf numFmtId="0" fontId="27" fillId="17" borderId="38" xfId="0" applyFont="1" applyFill="1" applyBorder="1" applyAlignment="1">
      <alignment horizontal="center" vertical="center" textRotation="90"/>
    </xf>
    <xf numFmtId="0" fontId="6" fillId="17" borderId="35" xfId="0" applyFont="1" applyFill="1" applyBorder="1" applyAlignment="1">
      <alignment horizontal="center" vertical="center" textRotation="90"/>
    </xf>
    <xf numFmtId="0" fontId="6" fillId="17" borderId="36" xfId="0" applyFont="1" applyFill="1" applyBorder="1" applyAlignment="1">
      <alignment horizontal="center" vertical="center" textRotation="90"/>
    </xf>
    <xf numFmtId="0" fontId="6" fillId="17" borderId="38" xfId="0" applyFont="1" applyFill="1" applyBorder="1" applyAlignment="1">
      <alignment horizontal="center" vertical="center" textRotation="90"/>
    </xf>
    <xf numFmtId="0" fontId="28" fillId="17" borderId="0" xfId="0" applyFont="1" applyFill="1" applyAlignment="1">
      <alignment horizontal="center" vertical="center"/>
    </xf>
    <xf numFmtId="0" fontId="30" fillId="17" borderId="0" xfId="0" applyFont="1" applyFill="1" applyAlignment="1">
      <alignment horizontal="center"/>
    </xf>
    <xf numFmtId="0" fontId="12" fillId="0" borderId="28" xfId="0" applyFont="1" applyBorder="1" applyAlignment="1">
      <alignment horizontal="right"/>
    </xf>
    <xf numFmtId="0" fontId="12" fillId="0" borderId="1" xfId="0" applyFont="1" applyBorder="1" applyAlignment="1">
      <alignment horizontal="right"/>
    </xf>
    <xf numFmtId="0" fontId="20" fillId="15" borderId="25" xfId="7" applyFont="1" applyFill="1" applyBorder="1" applyAlignment="1">
      <alignment horizontal="center"/>
    </xf>
    <xf numFmtId="0" fontId="20" fillId="15" borderId="0" xfId="7" applyFont="1" applyFill="1" applyBorder="1" applyAlignment="1">
      <alignment horizontal="center"/>
    </xf>
    <xf numFmtId="0" fontId="0" fillId="0" borderId="21" xfId="0" applyBorder="1" applyAlignment="1">
      <alignment horizontal="center"/>
    </xf>
    <xf numFmtId="0" fontId="0" fillId="0" borderId="30" xfId="0" applyBorder="1" applyAlignment="1">
      <alignment horizontal="center"/>
    </xf>
    <xf numFmtId="0" fontId="0" fillId="0" borderId="22" xfId="0" applyBorder="1" applyAlignment="1">
      <alignment horizontal="center"/>
    </xf>
    <xf numFmtId="0" fontId="6" fillId="0" borderId="13" xfId="0" applyFont="1" applyBorder="1" applyAlignment="1">
      <alignment horizontal="center"/>
    </xf>
    <xf numFmtId="0" fontId="6" fillId="0" borderId="27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0" fontId="12" fillId="0" borderId="11" xfId="0" applyFont="1" applyBorder="1" applyAlignment="1">
      <alignment horizontal="right"/>
    </xf>
    <xf numFmtId="0" fontId="12" fillId="0" borderId="26" xfId="0" applyFont="1" applyBorder="1" applyAlignment="1">
      <alignment horizontal="right"/>
    </xf>
    <xf numFmtId="0" fontId="12" fillId="0" borderId="12" xfId="0" applyFont="1" applyBorder="1" applyAlignment="1">
      <alignment horizontal="right"/>
    </xf>
    <xf numFmtId="0" fontId="12" fillId="0" borderId="0" xfId="0" applyFont="1" applyBorder="1" applyAlignment="1">
      <alignment horizontal="right"/>
    </xf>
    <xf numFmtId="0" fontId="6" fillId="0" borderId="28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29" xfId="0" applyFont="1" applyBorder="1" applyAlignment="1">
      <alignment horizontal="center"/>
    </xf>
    <xf numFmtId="0" fontId="25" fillId="14" borderId="14" xfId="1" applyFont="1" applyFill="1" applyBorder="1" applyAlignment="1">
      <alignment horizontal="center"/>
    </xf>
    <xf numFmtId="0" fontId="25" fillId="14" borderId="15" xfId="1" applyFont="1" applyFill="1" applyBorder="1" applyAlignment="1">
      <alignment horizontal="center"/>
    </xf>
    <xf numFmtId="0" fontId="25" fillId="14" borderId="16" xfId="1" applyFont="1" applyFill="1" applyBorder="1" applyAlignment="1">
      <alignment horizontal="center"/>
    </xf>
    <xf numFmtId="0" fontId="14" fillId="11" borderId="0" xfId="3" applyFont="1" applyFill="1" applyAlignment="1">
      <alignment horizontal="center" vertical="center"/>
    </xf>
    <xf numFmtId="0" fontId="15" fillId="11" borderId="0" xfId="3" applyFont="1" applyFill="1" applyAlignment="1">
      <alignment horizontal="center" vertical="center"/>
    </xf>
    <xf numFmtId="0" fontId="23" fillId="14" borderId="14" xfId="1" applyFont="1" applyFill="1" applyBorder="1" applyAlignment="1">
      <alignment horizontal="center"/>
    </xf>
    <xf numFmtId="0" fontId="23" fillId="14" borderId="15" xfId="1" applyFont="1" applyFill="1" applyBorder="1" applyAlignment="1">
      <alignment horizontal="center"/>
    </xf>
    <xf numFmtId="0" fontId="23" fillId="14" borderId="16" xfId="1" applyFont="1" applyFill="1" applyBorder="1" applyAlignment="1">
      <alignment horizontal="center"/>
    </xf>
    <xf numFmtId="0" fontId="16" fillId="13" borderId="0" xfId="2" applyFont="1" applyFill="1" applyBorder="1" applyAlignment="1">
      <alignment horizontal="center"/>
    </xf>
    <xf numFmtId="0" fontId="16" fillId="13" borderId="0" xfId="2" applyFont="1" applyFill="1" applyAlignment="1">
      <alignment horizontal="center"/>
    </xf>
    <xf numFmtId="0" fontId="17" fillId="0" borderId="19" xfId="0" applyFont="1" applyBorder="1" applyAlignment="1">
      <alignment horizontal="center"/>
    </xf>
    <xf numFmtId="0" fontId="7" fillId="6" borderId="18" xfId="7" applyAlignment="1">
      <alignment horizontal="center" vertical="center"/>
    </xf>
    <xf numFmtId="0" fontId="6" fillId="0" borderId="21" xfId="0" applyFont="1" applyBorder="1" applyAlignment="1">
      <alignment horizontal="center"/>
    </xf>
    <xf numFmtId="0" fontId="6" fillId="0" borderId="22" xfId="0" applyFont="1" applyBorder="1" applyAlignment="1">
      <alignment horizontal="center"/>
    </xf>
    <xf numFmtId="0" fontId="6" fillId="0" borderId="31" xfId="0" applyFont="1" applyBorder="1" applyAlignment="1">
      <alignment horizontal="center"/>
    </xf>
    <xf numFmtId="0" fontId="6" fillId="0" borderId="32" xfId="0" applyFont="1" applyBorder="1" applyAlignment="1">
      <alignment horizontal="center"/>
    </xf>
    <xf numFmtId="0" fontId="0" fillId="0" borderId="39" xfId="0" applyBorder="1" applyAlignment="1">
      <alignment horizontal="center"/>
    </xf>
    <xf numFmtId="0" fontId="0" fillId="0" borderId="40" xfId="0" applyBorder="1" applyAlignment="1">
      <alignment horizontal="center"/>
    </xf>
    <xf numFmtId="0" fontId="21" fillId="6" borderId="18" xfId="7" applyFont="1" applyAlignment="1">
      <alignment horizontal="center" vertical="center" wrapText="1"/>
    </xf>
    <xf numFmtId="0" fontId="12" fillId="0" borderId="23" xfId="0" applyFont="1" applyBorder="1" applyAlignment="1">
      <alignment horizontal="center"/>
    </xf>
    <xf numFmtId="0" fontId="12" fillId="0" borderId="24" xfId="0" applyFont="1" applyBorder="1" applyAlignment="1">
      <alignment horizontal="center"/>
    </xf>
    <xf numFmtId="0" fontId="3" fillId="0" borderId="20" xfId="8" applyFont="1"/>
    <xf numFmtId="0" fontId="32" fillId="17" borderId="11" xfId="0" applyFont="1" applyFill="1" applyBorder="1" applyAlignment="1">
      <alignment horizontal="center" vertical="center" textRotation="90" wrapText="1"/>
    </xf>
    <xf numFmtId="0" fontId="32" fillId="17" borderId="10" xfId="0" applyFont="1" applyFill="1" applyBorder="1" applyAlignment="1">
      <alignment horizontal="center" vertical="center" textRotation="90" wrapText="1"/>
    </xf>
    <xf numFmtId="0" fontId="32" fillId="17" borderId="12" xfId="0" applyFont="1" applyFill="1" applyBorder="1" applyAlignment="1">
      <alignment horizontal="center" vertical="center" textRotation="90" wrapText="1"/>
    </xf>
    <xf numFmtId="0" fontId="32" fillId="17" borderId="8" xfId="0" applyFont="1" applyFill="1" applyBorder="1" applyAlignment="1">
      <alignment horizontal="center" vertical="center" textRotation="90" wrapText="1"/>
    </xf>
    <xf numFmtId="0" fontId="32" fillId="17" borderId="13" xfId="0" applyFont="1" applyFill="1" applyBorder="1" applyAlignment="1">
      <alignment horizontal="center" vertical="center" textRotation="90" wrapText="1"/>
    </xf>
    <xf numFmtId="0" fontId="32" fillId="17" borderId="9" xfId="0" applyFont="1" applyFill="1" applyBorder="1" applyAlignment="1">
      <alignment horizontal="center" vertical="center" textRotation="90" wrapText="1"/>
    </xf>
    <xf numFmtId="0" fontId="32" fillId="17" borderId="0" xfId="0" applyFont="1" applyFill="1" applyBorder="1" applyAlignment="1">
      <alignment vertical="center" textRotation="90" wrapText="1"/>
    </xf>
  </cellXfs>
  <cellStyles count="10">
    <cellStyle name="40 % - Accent2" xfId="1" builtinId="35"/>
    <cellStyle name="Accent2" xfId="2" builtinId="33"/>
    <cellStyle name="Accent6" xfId="3" builtinId="49"/>
    <cellStyle name="Monétaire" xfId="4" builtinId="4"/>
    <cellStyle name="Monétaire [0]" xfId="9" builtinId="7"/>
    <cellStyle name="Normal" xfId="0" builtinId="0"/>
    <cellStyle name="Pourcentage" xfId="5" builtinId="5"/>
    <cellStyle name="Sortie" xfId="6" builtinId="21"/>
    <cellStyle name="Total" xfId="8" builtinId="25"/>
    <cellStyle name="Vérification" xfId="7" builtinId="23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dept1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[0]!L_MoisCum</c:f>
              <c:strCache>
                <c:ptCount val="6"/>
                <c:pt idx="0">
                  <c:v>Janvier</c:v>
                </c:pt>
                <c:pt idx="1">
                  <c:v>Février</c:v>
                </c:pt>
                <c:pt idx="2">
                  <c:v>Mars</c:v>
                </c:pt>
                <c:pt idx="3">
                  <c:v>Avril</c:v>
                </c:pt>
                <c:pt idx="4">
                  <c:v>Mai</c:v>
                </c:pt>
                <c:pt idx="5">
                  <c:v>Juin</c:v>
                </c:pt>
              </c:strCache>
            </c:strRef>
          </c:cat>
          <c:val>
            <c:numRef>
              <c:f>[0]!Dept1AnCum</c:f>
              <c:numCache>
                <c:formatCode>_ * #\ ##0_)\ "$"_ ;_ * \(#\ ##0\)\ "$"_ ;_ * "-"??_)\ "$"_ ;_ @_ </c:formatCode>
                <c:ptCount val="6"/>
                <c:pt idx="0">
                  <c:v>14355</c:v>
                </c:pt>
                <c:pt idx="1">
                  <c:v>16200</c:v>
                </c:pt>
                <c:pt idx="2">
                  <c:v>15154</c:v>
                </c:pt>
                <c:pt idx="3">
                  <c:v>12005</c:v>
                </c:pt>
                <c:pt idx="4">
                  <c:v>19877</c:v>
                </c:pt>
                <c:pt idx="5">
                  <c:v>18770</c:v>
                </c:pt>
              </c:numCache>
            </c:numRef>
          </c:val>
        </c:ser>
        <c:ser>
          <c:idx val="1"/>
          <c:order val="1"/>
          <c:tx>
            <c:v>Dept2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val>
            <c:numRef>
              <c:f>[0]!Dept2AnCum</c:f>
              <c:numCache>
                <c:formatCode>_ * #\ ##0_)\ "$"_ ;_ * \(#\ ##0\)\ "$"_ ;_ * "-"??_)\ "$"_ ;_ @_ </c:formatCode>
                <c:ptCount val="6"/>
                <c:pt idx="0">
                  <c:v>14805</c:v>
                </c:pt>
                <c:pt idx="1">
                  <c:v>14500</c:v>
                </c:pt>
                <c:pt idx="2">
                  <c:v>15880</c:v>
                </c:pt>
                <c:pt idx="3">
                  <c:v>11022</c:v>
                </c:pt>
                <c:pt idx="4">
                  <c:v>14001</c:v>
                </c:pt>
                <c:pt idx="5">
                  <c:v>17565</c:v>
                </c:pt>
              </c:numCache>
            </c:numRef>
          </c:val>
        </c:ser>
        <c:ser>
          <c:idx val="2"/>
          <c:order val="2"/>
          <c:tx>
            <c:v>Dept3</c:v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val>
            <c:numRef>
              <c:f>[0]!Dept3AnCum</c:f>
              <c:numCache>
                <c:formatCode>_ * #\ ##0_)\ "$"_ ;_ * \(#\ ##0\)\ "$"_ ;_ * "-"??_)\ "$"_ ;_ @_ </c:formatCode>
                <c:ptCount val="6"/>
                <c:pt idx="0">
                  <c:v>9870</c:v>
                </c:pt>
                <c:pt idx="1">
                  <c:v>9875</c:v>
                </c:pt>
                <c:pt idx="2">
                  <c:v>9505</c:v>
                </c:pt>
                <c:pt idx="3">
                  <c:v>9505</c:v>
                </c:pt>
                <c:pt idx="4">
                  <c:v>8550</c:v>
                </c:pt>
                <c:pt idx="5">
                  <c:v>8245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26671784"/>
        <c:axId val="326672176"/>
      </c:barChart>
      <c:catAx>
        <c:axId val="3266717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326672176"/>
        <c:crosses val="autoZero"/>
        <c:auto val="1"/>
        <c:lblAlgn val="ctr"/>
        <c:lblOffset val="100"/>
        <c:noMultiLvlLbl val="0"/>
      </c:catAx>
      <c:valAx>
        <c:axId val="326672176"/>
        <c:scaling>
          <c:orientation val="minMax"/>
          <c:max val="20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 * #\ ##0_)\ &quot;$&quot;_ ;_ * \(#\ ##0\)\ &quot;$&quot;_ ;_ * &quot;-&quot;??_)\ &quot;$&quot;_ ;_ @_ 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32667178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>
        <a:lumMod val="95000"/>
      </a:schemeClr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Dept1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[0]!L_MoisCum</c:f>
              <c:strCache>
                <c:ptCount val="6"/>
                <c:pt idx="0">
                  <c:v>Janvier</c:v>
                </c:pt>
                <c:pt idx="1">
                  <c:v>Février</c:v>
                </c:pt>
                <c:pt idx="2">
                  <c:v>Mars</c:v>
                </c:pt>
                <c:pt idx="3">
                  <c:v>Avril</c:v>
                </c:pt>
                <c:pt idx="4">
                  <c:v>Mai</c:v>
                </c:pt>
                <c:pt idx="5">
                  <c:v>Juin</c:v>
                </c:pt>
              </c:strCache>
            </c:strRef>
          </c:cat>
          <c:val>
            <c:numRef>
              <c:f>[0]!Dept1AnPCum</c:f>
              <c:numCache>
                <c:formatCode>_ * #\ ##0_)\ "$"_ ;_ * \(#\ ##0\)\ "$"_ ;_ * "-"??_)\ "$"_ ;_ @_ </c:formatCode>
                <c:ptCount val="6"/>
                <c:pt idx="0">
                  <c:v>13503</c:v>
                </c:pt>
                <c:pt idx="1">
                  <c:v>15214</c:v>
                </c:pt>
                <c:pt idx="2">
                  <c:v>14181</c:v>
                </c:pt>
                <c:pt idx="3">
                  <c:v>11220</c:v>
                </c:pt>
                <c:pt idx="4">
                  <c:v>18541</c:v>
                </c:pt>
                <c:pt idx="5">
                  <c:v>16665</c:v>
                </c:pt>
              </c:numCache>
            </c:numRef>
          </c:val>
        </c:ser>
        <c:ser>
          <c:idx val="1"/>
          <c:order val="1"/>
          <c:tx>
            <c:v>Dept2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val>
            <c:numRef>
              <c:f>[0]!Dept2AnPCum</c:f>
              <c:numCache>
                <c:formatCode>_ * #\ ##0_)\ "$"_ ;_ * \(#\ ##0\)\ "$"_ ;_ * "-"??_)\ "$"_ ;_ @_ </c:formatCode>
                <c:ptCount val="6"/>
                <c:pt idx="0">
                  <c:v>14015</c:v>
                </c:pt>
                <c:pt idx="1">
                  <c:v>15400</c:v>
                </c:pt>
                <c:pt idx="2">
                  <c:v>13888</c:v>
                </c:pt>
                <c:pt idx="3">
                  <c:v>10200</c:v>
                </c:pt>
                <c:pt idx="4">
                  <c:v>16823</c:v>
                </c:pt>
                <c:pt idx="5">
                  <c:v>16005</c:v>
                </c:pt>
              </c:numCache>
            </c:numRef>
          </c:val>
        </c:ser>
        <c:ser>
          <c:idx val="2"/>
          <c:order val="2"/>
          <c:tx>
            <c:v>Dept3</c:v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val>
            <c:numRef>
              <c:f>[0]!Dept3AnPCum</c:f>
              <c:numCache>
                <c:formatCode>_ * #\ ##0_)\ "$"_ ;_ * \(#\ ##0\)\ "$"_ ;_ * "-"??_)\ "$"_ ;_ @_ </c:formatCode>
                <c:ptCount val="6"/>
                <c:pt idx="0">
                  <c:v>8500</c:v>
                </c:pt>
                <c:pt idx="1">
                  <c:v>9451</c:v>
                </c:pt>
                <c:pt idx="2">
                  <c:v>8255</c:v>
                </c:pt>
                <c:pt idx="3">
                  <c:v>8675</c:v>
                </c:pt>
                <c:pt idx="4">
                  <c:v>8990</c:v>
                </c:pt>
                <c:pt idx="5">
                  <c:v>7985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26672960"/>
        <c:axId val="326673352"/>
      </c:barChart>
      <c:catAx>
        <c:axId val="3266729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326673352"/>
        <c:crosses val="autoZero"/>
        <c:auto val="1"/>
        <c:lblAlgn val="ctr"/>
        <c:lblOffset val="100"/>
        <c:noMultiLvlLbl val="0"/>
      </c:catAx>
      <c:valAx>
        <c:axId val="3266733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 * #\ ##0_)\ &quot;$&quot;_ ;_ * \(#\ ##0\)\ &quot;$&quot;_ ;_ * &quot;-&quot;??_)\ &quot;$&quot;_ ;_ @_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32667296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>
        <a:lumMod val="95000"/>
      </a:schemeClr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v>dept1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[0]!L_MoisCum</c:f>
              <c:strCache>
                <c:ptCount val="6"/>
                <c:pt idx="0">
                  <c:v>Janvier</c:v>
                </c:pt>
                <c:pt idx="1">
                  <c:v>Février</c:v>
                </c:pt>
                <c:pt idx="2">
                  <c:v>Mars</c:v>
                </c:pt>
                <c:pt idx="3">
                  <c:v>Avril</c:v>
                </c:pt>
                <c:pt idx="4">
                  <c:v>Mai</c:v>
                </c:pt>
                <c:pt idx="5">
                  <c:v>Juin</c:v>
                </c:pt>
              </c:strCache>
            </c:strRef>
          </c:cat>
          <c:val>
            <c:numRef>
              <c:f>[0]!Dept1AnCum</c:f>
              <c:numCache>
                <c:formatCode>_ * #\ ##0_)\ "$"_ ;_ * \(#\ ##0\)\ "$"_ ;_ * "-"??_)\ "$"_ ;_ @_ </c:formatCode>
                <c:ptCount val="6"/>
                <c:pt idx="0">
                  <c:v>14355</c:v>
                </c:pt>
                <c:pt idx="1">
                  <c:v>16200</c:v>
                </c:pt>
                <c:pt idx="2">
                  <c:v>15154</c:v>
                </c:pt>
                <c:pt idx="3">
                  <c:v>12005</c:v>
                </c:pt>
                <c:pt idx="4">
                  <c:v>19877</c:v>
                </c:pt>
                <c:pt idx="5">
                  <c:v>18770</c:v>
                </c:pt>
              </c:numCache>
            </c:numRef>
          </c:val>
        </c:ser>
        <c:ser>
          <c:idx val="1"/>
          <c:order val="1"/>
          <c:tx>
            <c:v>Dept2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val>
            <c:numRef>
              <c:f>[0]!Dept2AnCum</c:f>
              <c:numCache>
                <c:formatCode>_ * #\ ##0_)\ "$"_ ;_ * \(#\ ##0\)\ "$"_ ;_ * "-"??_)\ "$"_ ;_ @_ </c:formatCode>
                <c:ptCount val="6"/>
                <c:pt idx="0">
                  <c:v>14805</c:v>
                </c:pt>
                <c:pt idx="1">
                  <c:v>14500</c:v>
                </c:pt>
                <c:pt idx="2">
                  <c:v>15880</c:v>
                </c:pt>
                <c:pt idx="3">
                  <c:v>11022</c:v>
                </c:pt>
                <c:pt idx="4">
                  <c:v>14001</c:v>
                </c:pt>
                <c:pt idx="5">
                  <c:v>17565</c:v>
                </c:pt>
              </c:numCache>
            </c:numRef>
          </c:val>
        </c:ser>
        <c:ser>
          <c:idx val="2"/>
          <c:order val="2"/>
          <c:tx>
            <c:v>Dept3</c:v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val>
            <c:numRef>
              <c:f>[0]!Dept3AnCum</c:f>
              <c:numCache>
                <c:formatCode>_ * #\ ##0_)\ "$"_ ;_ * \(#\ ##0\)\ "$"_ ;_ * "-"??_)\ "$"_ ;_ @_ </c:formatCode>
                <c:ptCount val="6"/>
                <c:pt idx="0">
                  <c:v>9870</c:v>
                </c:pt>
                <c:pt idx="1">
                  <c:v>9875</c:v>
                </c:pt>
                <c:pt idx="2">
                  <c:v>9505</c:v>
                </c:pt>
                <c:pt idx="3">
                  <c:v>9505</c:v>
                </c:pt>
                <c:pt idx="4">
                  <c:v>8550</c:v>
                </c:pt>
                <c:pt idx="5">
                  <c:v>8245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100"/>
        <c:axId val="510828264"/>
        <c:axId val="326674136"/>
      </c:barChart>
      <c:catAx>
        <c:axId val="5108282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326674136"/>
        <c:crosses val="autoZero"/>
        <c:auto val="1"/>
        <c:lblAlgn val="ctr"/>
        <c:lblOffset val="100"/>
        <c:noMultiLvlLbl val="0"/>
      </c:catAx>
      <c:valAx>
        <c:axId val="3266741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 * #\ ##0_)\ &quot;$&quot;_ ;_ * \(#\ ##0\)\ &quot;$&quot;_ ;_ * &quot;-&quot;??_)\ &quot;$&quot;_ ;_ @_ 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510828264"/>
        <c:crosses val="autoZero"/>
        <c:crossBetween val="between"/>
        <c:majorUnit val="4000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>
        <a:lumMod val="95000"/>
      </a:schemeClr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v>Dept1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[0]!L_MoisCum</c:f>
              <c:strCache>
                <c:ptCount val="6"/>
                <c:pt idx="0">
                  <c:v>Janvier</c:v>
                </c:pt>
                <c:pt idx="1">
                  <c:v>Février</c:v>
                </c:pt>
                <c:pt idx="2">
                  <c:v>Mars</c:v>
                </c:pt>
                <c:pt idx="3">
                  <c:v>Avril</c:v>
                </c:pt>
                <c:pt idx="4">
                  <c:v>Mai</c:v>
                </c:pt>
                <c:pt idx="5">
                  <c:v>Juin</c:v>
                </c:pt>
              </c:strCache>
            </c:strRef>
          </c:cat>
          <c:val>
            <c:numRef>
              <c:f>[0]!Dept1AnPCum</c:f>
              <c:numCache>
                <c:formatCode>_ * #\ ##0_)\ "$"_ ;_ * \(#\ ##0\)\ "$"_ ;_ * "-"??_)\ "$"_ ;_ @_ </c:formatCode>
                <c:ptCount val="6"/>
                <c:pt idx="0">
                  <c:v>13503</c:v>
                </c:pt>
                <c:pt idx="1">
                  <c:v>15214</c:v>
                </c:pt>
                <c:pt idx="2">
                  <c:v>14181</c:v>
                </c:pt>
                <c:pt idx="3">
                  <c:v>11220</c:v>
                </c:pt>
                <c:pt idx="4">
                  <c:v>18541</c:v>
                </c:pt>
                <c:pt idx="5">
                  <c:v>16665</c:v>
                </c:pt>
              </c:numCache>
            </c:numRef>
          </c:val>
        </c:ser>
        <c:ser>
          <c:idx val="1"/>
          <c:order val="1"/>
          <c:tx>
            <c:v>Dept2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val>
            <c:numRef>
              <c:f>[0]!Dept2AnPCum</c:f>
              <c:numCache>
                <c:formatCode>_ * #\ ##0_)\ "$"_ ;_ * \(#\ ##0\)\ "$"_ ;_ * "-"??_)\ "$"_ ;_ @_ </c:formatCode>
                <c:ptCount val="6"/>
                <c:pt idx="0">
                  <c:v>14015</c:v>
                </c:pt>
                <c:pt idx="1">
                  <c:v>15400</c:v>
                </c:pt>
                <c:pt idx="2">
                  <c:v>13888</c:v>
                </c:pt>
                <c:pt idx="3">
                  <c:v>10200</c:v>
                </c:pt>
                <c:pt idx="4">
                  <c:v>16823</c:v>
                </c:pt>
                <c:pt idx="5">
                  <c:v>16005</c:v>
                </c:pt>
              </c:numCache>
            </c:numRef>
          </c:val>
        </c:ser>
        <c:ser>
          <c:idx val="2"/>
          <c:order val="2"/>
          <c:tx>
            <c:v>Dept3</c:v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val>
            <c:numRef>
              <c:f>[0]!Dept3AnPCum</c:f>
              <c:numCache>
                <c:formatCode>_ * #\ ##0_)\ "$"_ ;_ * \(#\ ##0\)\ "$"_ ;_ * "-"??_)\ "$"_ ;_ @_ </c:formatCode>
                <c:ptCount val="6"/>
                <c:pt idx="0">
                  <c:v>8500</c:v>
                </c:pt>
                <c:pt idx="1">
                  <c:v>9451</c:v>
                </c:pt>
                <c:pt idx="2">
                  <c:v>8255</c:v>
                </c:pt>
                <c:pt idx="3">
                  <c:v>8675</c:v>
                </c:pt>
                <c:pt idx="4">
                  <c:v>8990</c:v>
                </c:pt>
                <c:pt idx="5">
                  <c:v>7985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100"/>
        <c:axId val="326674920"/>
        <c:axId val="325744768"/>
      </c:barChart>
      <c:catAx>
        <c:axId val="3266749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325744768"/>
        <c:crosses val="autoZero"/>
        <c:auto val="1"/>
        <c:lblAlgn val="ctr"/>
        <c:lblOffset val="100"/>
        <c:noMultiLvlLbl val="0"/>
      </c:catAx>
      <c:valAx>
        <c:axId val="3257447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 * #\ ##0_)\ &quot;$&quot;_ ;_ * \(#\ ##0\)\ &quot;$&quot;_ ;_ * &quot;-&quot;??_)\ &quot;$&quot;_ ;_ @_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326674920"/>
        <c:crosses val="autoZero"/>
        <c:crossBetween val="between"/>
        <c:majorUnit val="4000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>
        <a:lumMod val="95000"/>
      </a:schemeClr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v>dept1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[0]!L_MoisCum</c:f>
              <c:strCache>
                <c:ptCount val="6"/>
                <c:pt idx="0">
                  <c:v>Janvier</c:v>
                </c:pt>
                <c:pt idx="1">
                  <c:v>Février</c:v>
                </c:pt>
                <c:pt idx="2">
                  <c:v>Mars</c:v>
                </c:pt>
                <c:pt idx="3">
                  <c:v>Avril</c:v>
                </c:pt>
                <c:pt idx="4">
                  <c:v>Mai</c:v>
                </c:pt>
                <c:pt idx="5">
                  <c:v>Juin</c:v>
                </c:pt>
              </c:strCache>
            </c:strRef>
          </c:cat>
          <c:val>
            <c:numRef>
              <c:f>[0]!Dept1AnCum</c:f>
              <c:numCache>
                <c:formatCode>_ * #\ ##0_)\ "$"_ ;_ * \(#\ ##0\)\ "$"_ ;_ * "-"??_)\ "$"_ ;_ @_ </c:formatCode>
                <c:ptCount val="6"/>
                <c:pt idx="0">
                  <c:v>14355</c:v>
                </c:pt>
                <c:pt idx="1">
                  <c:v>16200</c:v>
                </c:pt>
                <c:pt idx="2">
                  <c:v>15154</c:v>
                </c:pt>
                <c:pt idx="3">
                  <c:v>12005</c:v>
                </c:pt>
                <c:pt idx="4">
                  <c:v>19877</c:v>
                </c:pt>
                <c:pt idx="5">
                  <c:v>18770</c:v>
                </c:pt>
              </c:numCache>
            </c:numRef>
          </c:val>
        </c:ser>
        <c:ser>
          <c:idx val="1"/>
          <c:order val="1"/>
          <c:tx>
            <c:v>Dept2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val>
            <c:numRef>
              <c:f>[0]!Dept2AnCum</c:f>
              <c:numCache>
                <c:formatCode>_ * #\ ##0_)\ "$"_ ;_ * \(#\ ##0\)\ "$"_ ;_ * "-"??_)\ "$"_ ;_ @_ </c:formatCode>
                <c:ptCount val="6"/>
                <c:pt idx="0">
                  <c:v>14805</c:v>
                </c:pt>
                <c:pt idx="1">
                  <c:v>14500</c:v>
                </c:pt>
                <c:pt idx="2">
                  <c:v>15880</c:v>
                </c:pt>
                <c:pt idx="3">
                  <c:v>11022</c:v>
                </c:pt>
                <c:pt idx="4">
                  <c:v>14001</c:v>
                </c:pt>
                <c:pt idx="5">
                  <c:v>17565</c:v>
                </c:pt>
              </c:numCache>
            </c:numRef>
          </c:val>
        </c:ser>
        <c:ser>
          <c:idx val="2"/>
          <c:order val="2"/>
          <c:tx>
            <c:v>Dept3</c:v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val>
            <c:numRef>
              <c:f>[0]!Dept3AnCum</c:f>
              <c:numCache>
                <c:formatCode>_ * #\ ##0_)\ "$"_ ;_ * \(#\ ##0\)\ "$"_ ;_ * "-"??_)\ "$"_ ;_ @_ </c:formatCode>
                <c:ptCount val="6"/>
                <c:pt idx="0">
                  <c:v>9870</c:v>
                </c:pt>
                <c:pt idx="1">
                  <c:v>9875</c:v>
                </c:pt>
                <c:pt idx="2">
                  <c:v>9505</c:v>
                </c:pt>
                <c:pt idx="3">
                  <c:v>9505</c:v>
                </c:pt>
                <c:pt idx="4">
                  <c:v>8550</c:v>
                </c:pt>
                <c:pt idx="5">
                  <c:v>8245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100"/>
        <c:axId val="325745552"/>
        <c:axId val="325745944"/>
      </c:barChart>
      <c:catAx>
        <c:axId val="325745552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325745944"/>
        <c:crosses val="autoZero"/>
        <c:auto val="1"/>
        <c:lblAlgn val="ctr"/>
        <c:lblOffset val="100"/>
        <c:noMultiLvlLbl val="0"/>
      </c:catAx>
      <c:valAx>
        <c:axId val="32574594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 * #\ ##0_)\ &quot;$&quot;_ ;_ * \(#\ ##0\)\ &quot;$&quot;_ ;_ * &quot;-&quot;??_)\ &quot;$&quot;_ ;_ @_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32574555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>
        <a:lumMod val="95000"/>
      </a:schemeClr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v>dept1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[0]!L_MoisCum</c:f>
              <c:strCache>
                <c:ptCount val="6"/>
                <c:pt idx="0">
                  <c:v>Janvier</c:v>
                </c:pt>
                <c:pt idx="1">
                  <c:v>Février</c:v>
                </c:pt>
                <c:pt idx="2">
                  <c:v>Mars</c:v>
                </c:pt>
                <c:pt idx="3">
                  <c:v>Avril</c:v>
                </c:pt>
                <c:pt idx="4">
                  <c:v>Mai</c:v>
                </c:pt>
                <c:pt idx="5">
                  <c:v>Juin</c:v>
                </c:pt>
              </c:strCache>
            </c:strRef>
          </c:cat>
          <c:val>
            <c:numRef>
              <c:f>[0]!Dept1AnCum</c:f>
              <c:numCache>
                <c:formatCode>_ * #\ ##0_)\ "$"_ ;_ * \(#\ ##0\)\ "$"_ ;_ * "-"??_)\ "$"_ ;_ @_ </c:formatCode>
                <c:ptCount val="6"/>
                <c:pt idx="0">
                  <c:v>14355</c:v>
                </c:pt>
                <c:pt idx="1">
                  <c:v>16200</c:v>
                </c:pt>
                <c:pt idx="2">
                  <c:v>15154</c:v>
                </c:pt>
                <c:pt idx="3">
                  <c:v>12005</c:v>
                </c:pt>
                <c:pt idx="4">
                  <c:v>19877</c:v>
                </c:pt>
                <c:pt idx="5">
                  <c:v>18770</c:v>
                </c:pt>
              </c:numCache>
            </c:numRef>
          </c:val>
          <c:smooth val="0"/>
        </c:ser>
        <c:ser>
          <c:idx val="1"/>
          <c:order val="1"/>
          <c:tx>
            <c:v>Dept2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[0]!Dept2AnCum</c:f>
              <c:numCache>
                <c:formatCode>_ * #\ ##0_)\ "$"_ ;_ * \(#\ ##0\)\ "$"_ ;_ * "-"??_)\ "$"_ ;_ @_ </c:formatCode>
                <c:ptCount val="6"/>
                <c:pt idx="0">
                  <c:v>14805</c:v>
                </c:pt>
                <c:pt idx="1">
                  <c:v>14500</c:v>
                </c:pt>
                <c:pt idx="2">
                  <c:v>15880</c:v>
                </c:pt>
                <c:pt idx="3">
                  <c:v>11022</c:v>
                </c:pt>
                <c:pt idx="4">
                  <c:v>14001</c:v>
                </c:pt>
                <c:pt idx="5">
                  <c:v>17565</c:v>
                </c:pt>
              </c:numCache>
            </c:numRef>
          </c:val>
          <c:smooth val="0"/>
        </c:ser>
        <c:ser>
          <c:idx val="2"/>
          <c:order val="2"/>
          <c:tx>
            <c:v>Dept3</c:v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val>
            <c:numRef>
              <c:f>[0]!Dept3AnCum</c:f>
              <c:numCache>
                <c:formatCode>_ * #\ ##0_)\ "$"_ ;_ * \(#\ ##0\)\ "$"_ ;_ * "-"??_)\ "$"_ ;_ @_ </c:formatCode>
                <c:ptCount val="6"/>
                <c:pt idx="0">
                  <c:v>9870</c:v>
                </c:pt>
                <c:pt idx="1">
                  <c:v>9875</c:v>
                </c:pt>
                <c:pt idx="2">
                  <c:v>9505</c:v>
                </c:pt>
                <c:pt idx="3">
                  <c:v>9505</c:v>
                </c:pt>
                <c:pt idx="4">
                  <c:v>8550</c:v>
                </c:pt>
                <c:pt idx="5">
                  <c:v>8245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25746728"/>
        <c:axId val="325747120"/>
      </c:lineChart>
      <c:catAx>
        <c:axId val="3257467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325747120"/>
        <c:crosses val="autoZero"/>
        <c:auto val="1"/>
        <c:lblAlgn val="ctr"/>
        <c:lblOffset val="100"/>
        <c:noMultiLvlLbl val="0"/>
      </c:catAx>
      <c:valAx>
        <c:axId val="325747120"/>
        <c:scaling>
          <c:orientation val="minMax"/>
          <c:max val="20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 * #\ ##0_)\ &quot;$&quot;_ ;_ * \(#\ ##0\)\ &quot;$&quot;_ ;_ * &quot;-&quot;??_)\ &quot;$&quot;_ ;_ @_ 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32574672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>
        <a:lumMod val="95000"/>
      </a:schemeClr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v>Dept1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[0]!L_MoisCum</c:f>
              <c:strCache>
                <c:ptCount val="6"/>
                <c:pt idx="0">
                  <c:v>Janvier</c:v>
                </c:pt>
                <c:pt idx="1">
                  <c:v>Février</c:v>
                </c:pt>
                <c:pt idx="2">
                  <c:v>Mars</c:v>
                </c:pt>
                <c:pt idx="3">
                  <c:v>Avril</c:v>
                </c:pt>
                <c:pt idx="4">
                  <c:v>Mai</c:v>
                </c:pt>
                <c:pt idx="5">
                  <c:v>Juin</c:v>
                </c:pt>
              </c:strCache>
            </c:strRef>
          </c:cat>
          <c:val>
            <c:numRef>
              <c:f>[0]!Dept1AnPCum</c:f>
              <c:numCache>
                <c:formatCode>_ * #\ ##0_)\ "$"_ ;_ * \(#\ ##0\)\ "$"_ ;_ * "-"??_)\ "$"_ ;_ @_ </c:formatCode>
                <c:ptCount val="6"/>
                <c:pt idx="0">
                  <c:v>13503</c:v>
                </c:pt>
                <c:pt idx="1">
                  <c:v>15214</c:v>
                </c:pt>
                <c:pt idx="2">
                  <c:v>14181</c:v>
                </c:pt>
                <c:pt idx="3">
                  <c:v>11220</c:v>
                </c:pt>
                <c:pt idx="4">
                  <c:v>18541</c:v>
                </c:pt>
                <c:pt idx="5">
                  <c:v>16665</c:v>
                </c:pt>
              </c:numCache>
            </c:numRef>
          </c:val>
        </c:ser>
        <c:ser>
          <c:idx val="1"/>
          <c:order val="1"/>
          <c:tx>
            <c:v>Dept2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val>
            <c:numRef>
              <c:f>[0]!Dept2AnPCum</c:f>
              <c:numCache>
                <c:formatCode>_ * #\ ##0_)\ "$"_ ;_ * \(#\ ##0\)\ "$"_ ;_ * "-"??_)\ "$"_ ;_ @_ </c:formatCode>
                <c:ptCount val="6"/>
                <c:pt idx="0">
                  <c:v>14015</c:v>
                </c:pt>
                <c:pt idx="1">
                  <c:v>15400</c:v>
                </c:pt>
                <c:pt idx="2">
                  <c:v>13888</c:v>
                </c:pt>
                <c:pt idx="3">
                  <c:v>10200</c:v>
                </c:pt>
                <c:pt idx="4">
                  <c:v>16823</c:v>
                </c:pt>
                <c:pt idx="5">
                  <c:v>16005</c:v>
                </c:pt>
              </c:numCache>
            </c:numRef>
          </c:val>
        </c:ser>
        <c:ser>
          <c:idx val="2"/>
          <c:order val="2"/>
          <c:tx>
            <c:v>Dept3</c:v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val>
            <c:numRef>
              <c:f>[0]!Dept3AnPCum</c:f>
              <c:numCache>
                <c:formatCode>_ * #\ ##0_)\ "$"_ ;_ * \(#\ ##0\)\ "$"_ ;_ * "-"??_)\ "$"_ ;_ @_ </c:formatCode>
                <c:ptCount val="6"/>
                <c:pt idx="0">
                  <c:v>8500</c:v>
                </c:pt>
                <c:pt idx="1">
                  <c:v>9451</c:v>
                </c:pt>
                <c:pt idx="2">
                  <c:v>8255</c:v>
                </c:pt>
                <c:pt idx="3">
                  <c:v>8675</c:v>
                </c:pt>
                <c:pt idx="4">
                  <c:v>8990</c:v>
                </c:pt>
                <c:pt idx="5">
                  <c:v>7985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100"/>
        <c:axId val="325747904"/>
        <c:axId val="325748296"/>
      </c:barChart>
      <c:catAx>
        <c:axId val="325747904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325748296"/>
        <c:crosses val="autoZero"/>
        <c:auto val="1"/>
        <c:lblAlgn val="ctr"/>
        <c:lblOffset val="100"/>
        <c:noMultiLvlLbl val="0"/>
      </c:catAx>
      <c:valAx>
        <c:axId val="32574829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 * #\ ##0_)\ &quot;$&quot;_ ;_ * \(#\ ##0\)\ &quot;$&quot;_ ;_ * &quot;-&quot;??_)\ &quot;$&quot;_ ;_ @_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32574790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>
        <a:lumMod val="95000"/>
      </a:schemeClr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v>Dept1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[0]!L_MoisCum</c:f>
              <c:strCache>
                <c:ptCount val="6"/>
                <c:pt idx="0">
                  <c:v>Janvier</c:v>
                </c:pt>
                <c:pt idx="1">
                  <c:v>Février</c:v>
                </c:pt>
                <c:pt idx="2">
                  <c:v>Mars</c:v>
                </c:pt>
                <c:pt idx="3">
                  <c:v>Avril</c:v>
                </c:pt>
                <c:pt idx="4">
                  <c:v>Mai</c:v>
                </c:pt>
                <c:pt idx="5">
                  <c:v>Juin</c:v>
                </c:pt>
              </c:strCache>
            </c:strRef>
          </c:cat>
          <c:val>
            <c:numRef>
              <c:f>[0]!Dept1AnPCum</c:f>
              <c:numCache>
                <c:formatCode>_ * #\ ##0_)\ "$"_ ;_ * \(#\ ##0\)\ "$"_ ;_ * "-"??_)\ "$"_ ;_ @_ </c:formatCode>
                <c:ptCount val="6"/>
                <c:pt idx="0">
                  <c:v>13503</c:v>
                </c:pt>
                <c:pt idx="1">
                  <c:v>15214</c:v>
                </c:pt>
                <c:pt idx="2">
                  <c:v>14181</c:v>
                </c:pt>
                <c:pt idx="3">
                  <c:v>11220</c:v>
                </c:pt>
                <c:pt idx="4">
                  <c:v>18541</c:v>
                </c:pt>
                <c:pt idx="5">
                  <c:v>16665</c:v>
                </c:pt>
              </c:numCache>
            </c:numRef>
          </c:val>
          <c:smooth val="0"/>
        </c:ser>
        <c:ser>
          <c:idx val="1"/>
          <c:order val="1"/>
          <c:tx>
            <c:v>Dept2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[0]!Dept2AnPCum</c:f>
              <c:numCache>
                <c:formatCode>_ * #\ ##0_)\ "$"_ ;_ * \(#\ ##0\)\ "$"_ ;_ * "-"??_)\ "$"_ ;_ @_ </c:formatCode>
                <c:ptCount val="6"/>
                <c:pt idx="0">
                  <c:v>14015</c:v>
                </c:pt>
                <c:pt idx="1">
                  <c:v>15400</c:v>
                </c:pt>
                <c:pt idx="2">
                  <c:v>13888</c:v>
                </c:pt>
                <c:pt idx="3">
                  <c:v>10200</c:v>
                </c:pt>
                <c:pt idx="4">
                  <c:v>16823</c:v>
                </c:pt>
                <c:pt idx="5">
                  <c:v>16005</c:v>
                </c:pt>
              </c:numCache>
            </c:numRef>
          </c:val>
          <c:smooth val="0"/>
        </c:ser>
        <c:ser>
          <c:idx val="2"/>
          <c:order val="2"/>
          <c:tx>
            <c:v>Dept3</c:v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val>
            <c:numRef>
              <c:f>[0]!Dept3AnPCum</c:f>
              <c:numCache>
                <c:formatCode>_ * #\ ##0_)\ "$"_ ;_ * \(#\ ##0\)\ "$"_ ;_ * "-"??_)\ "$"_ ;_ @_ </c:formatCode>
                <c:ptCount val="6"/>
                <c:pt idx="0">
                  <c:v>8500</c:v>
                </c:pt>
                <c:pt idx="1">
                  <c:v>9451</c:v>
                </c:pt>
                <c:pt idx="2">
                  <c:v>8255</c:v>
                </c:pt>
                <c:pt idx="3">
                  <c:v>8675</c:v>
                </c:pt>
                <c:pt idx="4">
                  <c:v>8990</c:v>
                </c:pt>
                <c:pt idx="5">
                  <c:v>7985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89387760"/>
        <c:axId val="389388152"/>
      </c:lineChart>
      <c:catAx>
        <c:axId val="3893877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389388152"/>
        <c:crosses val="autoZero"/>
        <c:auto val="1"/>
        <c:lblAlgn val="ctr"/>
        <c:lblOffset val="100"/>
        <c:noMultiLvlLbl val="0"/>
      </c:catAx>
      <c:valAx>
        <c:axId val="3893881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 * #\ ##0_)\ &quot;$&quot;_ ;_ * \(#\ ##0\)\ &quot;$&quot;_ ;_ * &quot;-&quot;??_)\ &quot;$&quot;_ ;_ @_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38938776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>
        <a:lumMod val="95000"/>
      </a:schemeClr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emf"/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3</xdr:row>
          <xdr:rowOff>0</xdr:rowOff>
        </xdr:from>
        <xdr:to>
          <xdr:col>19</xdr:col>
          <xdr:colOff>0</xdr:colOff>
          <xdr:row>8</xdr:row>
          <xdr:rowOff>161925</xdr:rowOff>
        </xdr:to>
        <xdr:pic>
          <xdr:nvPicPr>
            <xdr:cNvPr id="3" name="Image 2"/>
            <xdr:cNvPicPr>
              <a:picLocks noChangeAspect="1"/>
              <a:extLst>
                <a:ext uri="{84589F7E-364E-4C9E-8A38-B11213B215E9}">
                  <a14:cameraTool cellRange="I_Graph1" spid="_x0000_s7206"/>
                </a:ext>
              </a:extLst>
            </xdr:cNvPicPr>
          </xdr:nvPicPr>
          <xdr:blipFill>
            <a:blip xmlns:r="http://schemas.openxmlformats.org/officeDocument/2006/relationships" r:embed="rId1"/>
            <a:stretch>
              <a:fillRect/>
            </a:stretch>
          </xdr:blipFill>
          <xdr:spPr>
            <a:xfrm>
              <a:off x="11344275" y="342900"/>
              <a:ext cx="2857500" cy="1800225"/>
            </a:xfrm>
            <a:prstGeom prst="rect">
              <a:avLst/>
            </a:prstGeom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9</xdr:row>
          <xdr:rowOff>0</xdr:rowOff>
        </xdr:from>
        <xdr:to>
          <xdr:col>19</xdr:col>
          <xdr:colOff>0</xdr:colOff>
          <xdr:row>17</xdr:row>
          <xdr:rowOff>104775</xdr:rowOff>
        </xdr:to>
        <xdr:pic>
          <xdr:nvPicPr>
            <xdr:cNvPr id="5" name="Image 4"/>
            <xdr:cNvPicPr>
              <a:picLocks noChangeAspect="1"/>
              <a:extLst>
                <a:ext uri="{84589F7E-364E-4C9E-8A38-B11213B215E9}">
                  <a14:cameraTool cellRange="I_Graph2" spid="_x0000_s7207"/>
                </a:ext>
              </a:extLst>
            </xdr:cNvPicPr>
          </xdr:nvPicPr>
          <xdr:blipFill>
            <a:blip xmlns:r="http://schemas.openxmlformats.org/officeDocument/2006/relationships" r:embed="rId2"/>
            <a:stretch>
              <a:fillRect/>
            </a:stretch>
          </xdr:blipFill>
          <xdr:spPr>
            <a:xfrm>
              <a:off x="11344275" y="2171700"/>
              <a:ext cx="2857500" cy="1800225"/>
            </a:xfrm>
            <a:prstGeom prst="rect">
              <a:avLst/>
            </a:prstGeom>
          </xdr:spPr>
        </xdr:pic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0</xdr:rowOff>
    </xdr:from>
    <xdr:to>
      <xdr:col>4</xdr:col>
      <xdr:colOff>22500</xdr:colOff>
      <xdr:row>10</xdr:row>
      <xdr:rowOff>276000</xdr:rowOff>
    </xdr:to>
    <xdr:graphicFrame macro="">
      <xdr:nvGraphicFramePr>
        <xdr:cNvPr id="2" name="Graphique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0</xdr:colOff>
      <xdr:row>14</xdr:row>
      <xdr:rowOff>4762</xdr:rowOff>
    </xdr:from>
    <xdr:to>
      <xdr:col>4</xdr:col>
      <xdr:colOff>22500</xdr:colOff>
      <xdr:row>23</xdr:row>
      <xdr:rowOff>4537</xdr:rowOff>
    </xdr:to>
    <xdr:graphicFrame macro="">
      <xdr:nvGraphicFramePr>
        <xdr:cNvPr id="5" name="Graphique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0</xdr:colOff>
      <xdr:row>2</xdr:row>
      <xdr:rowOff>225</xdr:rowOff>
    </xdr:from>
    <xdr:to>
      <xdr:col>9</xdr:col>
      <xdr:colOff>22500</xdr:colOff>
      <xdr:row>11</xdr:row>
      <xdr:rowOff>0</xdr:rowOff>
    </xdr:to>
    <xdr:graphicFrame macro="">
      <xdr:nvGraphicFramePr>
        <xdr:cNvPr id="6" name="Graphique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5</xdr:col>
      <xdr:colOff>0</xdr:colOff>
      <xdr:row>14</xdr:row>
      <xdr:rowOff>1</xdr:rowOff>
    </xdr:from>
    <xdr:to>
      <xdr:col>9</xdr:col>
      <xdr:colOff>22500</xdr:colOff>
      <xdr:row>22</xdr:row>
      <xdr:rowOff>276001</xdr:rowOff>
    </xdr:to>
    <xdr:graphicFrame macro="">
      <xdr:nvGraphicFramePr>
        <xdr:cNvPr id="8" name="Graphique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10</xdr:col>
      <xdr:colOff>0</xdr:colOff>
      <xdr:row>2</xdr:row>
      <xdr:rowOff>0</xdr:rowOff>
    </xdr:from>
    <xdr:to>
      <xdr:col>14</xdr:col>
      <xdr:colOff>22500</xdr:colOff>
      <xdr:row>10</xdr:row>
      <xdr:rowOff>276000</xdr:rowOff>
    </xdr:to>
    <xdr:graphicFrame macro="">
      <xdr:nvGraphicFramePr>
        <xdr:cNvPr id="12" name="Graphique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15</xdr:col>
      <xdr:colOff>0</xdr:colOff>
      <xdr:row>2</xdr:row>
      <xdr:rowOff>0</xdr:rowOff>
    </xdr:from>
    <xdr:to>
      <xdr:col>19</xdr:col>
      <xdr:colOff>22500</xdr:colOff>
      <xdr:row>10</xdr:row>
      <xdr:rowOff>276000</xdr:rowOff>
    </xdr:to>
    <xdr:graphicFrame macro="">
      <xdr:nvGraphicFramePr>
        <xdr:cNvPr id="13" name="Graphique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10</xdr:col>
      <xdr:colOff>0</xdr:colOff>
      <xdr:row>14</xdr:row>
      <xdr:rowOff>0</xdr:rowOff>
    </xdr:from>
    <xdr:to>
      <xdr:col>14</xdr:col>
      <xdr:colOff>22500</xdr:colOff>
      <xdr:row>23</xdr:row>
      <xdr:rowOff>0</xdr:rowOff>
    </xdr:to>
    <xdr:graphicFrame macro="">
      <xdr:nvGraphicFramePr>
        <xdr:cNvPr id="14" name="Graphique 1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15</xdr:col>
      <xdr:colOff>0</xdr:colOff>
      <xdr:row>14</xdr:row>
      <xdr:rowOff>1</xdr:rowOff>
    </xdr:from>
    <xdr:to>
      <xdr:col>19</xdr:col>
      <xdr:colOff>22500</xdr:colOff>
      <xdr:row>22</xdr:row>
      <xdr:rowOff>276001</xdr:rowOff>
    </xdr:to>
    <xdr:graphicFrame macro="">
      <xdr:nvGraphicFramePr>
        <xdr:cNvPr id="15" name="Graphique 1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Z37"/>
  <sheetViews>
    <sheetView showGridLines="0" tabSelected="1" topLeftCell="D1" zoomScaleNormal="100" workbookViewId="0">
      <selection activeCell="P2" sqref="P2:S2"/>
    </sheetView>
  </sheetViews>
  <sheetFormatPr baseColWidth="10" defaultRowHeight="15" x14ac:dyDescent="0.25"/>
  <cols>
    <col min="1" max="1" width="8.7109375" customWidth="1"/>
    <col min="2" max="2" width="18.7109375" customWidth="1"/>
    <col min="3" max="3" width="26.140625" bestFit="1" customWidth="1"/>
    <col min="4" max="4" width="24.7109375" customWidth="1"/>
    <col min="5" max="5" width="21.7109375" customWidth="1"/>
    <col min="6" max="7" width="4.7109375" customWidth="1"/>
    <col min="8" max="11" width="10.7109375" customWidth="1"/>
    <col min="12" max="12" width="3.7109375" customWidth="1"/>
    <col min="13" max="13" width="7.7109375" customWidth="1"/>
    <col min="14" max="14" width="4.7109375" customWidth="1"/>
    <col min="15" max="15" width="1.7109375" customWidth="1"/>
    <col min="16" max="19" width="10.7109375" customWidth="1"/>
    <col min="20" max="20" width="1.7109375" customWidth="1"/>
    <col min="21" max="21" width="2.7109375" customWidth="1"/>
  </cols>
  <sheetData>
    <row r="1" spans="1:26" s="38" customFormat="1" ht="3.95" customHeight="1" x14ac:dyDescent="0.25">
      <c r="A1" s="64"/>
      <c r="B1" s="64"/>
      <c r="C1" s="64"/>
      <c r="D1" s="64"/>
      <c r="E1" s="64"/>
      <c r="F1" s="64"/>
      <c r="G1" s="64"/>
      <c r="H1" s="64"/>
      <c r="I1" s="64"/>
      <c r="J1" s="64"/>
      <c r="K1" s="64"/>
      <c r="L1" s="64"/>
      <c r="M1" s="64"/>
      <c r="N1" s="65"/>
      <c r="O1" s="65"/>
      <c r="P1" s="65"/>
      <c r="Q1" s="65"/>
      <c r="R1" s="65"/>
      <c r="S1" s="64"/>
      <c r="T1" s="64"/>
      <c r="U1" s="64"/>
    </row>
    <row r="2" spans="1:26" ht="20.100000000000001" customHeight="1" x14ac:dyDescent="0.3">
      <c r="A2" s="64"/>
      <c r="B2" s="64" t="s">
        <v>210</v>
      </c>
      <c r="C2" s="66" t="s">
        <v>13</v>
      </c>
      <c r="D2" s="67" t="s">
        <v>211</v>
      </c>
      <c r="E2" s="66" t="s">
        <v>2</v>
      </c>
      <c r="F2" s="68"/>
      <c r="G2" s="64"/>
      <c r="H2" s="64"/>
      <c r="I2" s="64"/>
      <c r="J2" s="64"/>
      <c r="K2" s="64"/>
      <c r="L2" s="64"/>
      <c r="M2" s="64"/>
      <c r="N2" s="69" t="s">
        <v>212</v>
      </c>
      <c r="O2" s="69"/>
      <c r="P2" s="111" t="s">
        <v>182</v>
      </c>
      <c r="Q2" s="111"/>
      <c r="R2" s="111"/>
      <c r="S2" s="111"/>
      <c r="T2" s="64"/>
      <c r="U2" s="64"/>
      <c r="V2" s="38"/>
      <c r="W2" s="38"/>
      <c r="X2" s="38"/>
      <c r="Y2" s="38"/>
      <c r="Z2" s="38"/>
    </row>
    <row r="3" spans="1:26" ht="3.95" customHeight="1" x14ac:dyDescent="0.35">
      <c r="A3" s="64"/>
      <c r="B3" s="64"/>
      <c r="C3" s="68"/>
      <c r="D3" s="64"/>
      <c r="E3" s="68"/>
      <c r="F3" s="68"/>
      <c r="G3" s="64"/>
      <c r="H3" s="64"/>
      <c r="I3" s="65"/>
      <c r="J3" s="70"/>
      <c r="K3" s="71"/>
      <c r="L3" s="72"/>
      <c r="M3" s="73"/>
      <c r="N3" s="65"/>
      <c r="O3" s="65"/>
      <c r="P3" s="74"/>
      <c r="Q3" s="74"/>
      <c r="R3" s="74"/>
      <c r="S3" s="64"/>
      <c r="T3" s="64"/>
      <c r="U3" s="64"/>
      <c r="V3" s="38"/>
      <c r="W3" s="38"/>
      <c r="X3" s="38"/>
      <c r="Y3" s="38"/>
      <c r="Z3" s="38"/>
    </row>
    <row r="4" spans="1:26" ht="9.9499999999999993" customHeight="1" x14ac:dyDescent="0.25">
      <c r="A4" s="38"/>
      <c r="B4" s="38"/>
      <c r="C4" s="38"/>
      <c r="D4" s="38"/>
      <c r="E4" s="38"/>
      <c r="F4" s="38"/>
      <c r="G4" s="38"/>
      <c r="H4" s="38"/>
      <c r="I4" s="38"/>
      <c r="J4" s="38"/>
      <c r="K4" s="38"/>
      <c r="L4" s="75"/>
      <c r="M4" s="116" t="s">
        <v>179</v>
      </c>
      <c r="N4" s="113" t="s">
        <v>132</v>
      </c>
      <c r="O4" s="88"/>
      <c r="P4" s="64"/>
      <c r="Q4" s="64"/>
      <c r="R4" s="64"/>
      <c r="S4" s="64"/>
      <c r="T4" s="64"/>
      <c r="U4" s="64"/>
      <c r="V4" s="38"/>
      <c r="W4" s="38"/>
      <c r="X4" s="38"/>
      <c r="Y4" s="38"/>
      <c r="Z4" s="38"/>
    </row>
    <row r="5" spans="1:26" ht="18" customHeight="1" x14ac:dyDescent="0.25">
      <c r="A5" s="64"/>
      <c r="B5" s="76"/>
      <c r="C5" s="77" t="s">
        <v>213</v>
      </c>
      <c r="D5" s="77" t="s">
        <v>214</v>
      </c>
      <c r="E5" s="78" t="s">
        <v>215</v>
      </c>
      <c r="F5" s="64"/>
      <c r="G5" s="38"/>
      <c r="H5" s="122" t="s">
        <v>216</v>
      </c>
      <c r="I5" s="122"/>
      <c r="J5" s="122"/>
      <c r="K5" s="122"/>
      <c r="L5" s="38"/>
      <c r="M5" s="117"/>
      <c r="N5" s="114"/>
      <c r="O5" s="88"/>
      <c r="P5" s="64"/>
      <c r="Q5" s="64"/>
      <c r="R5" s="64"/>
      <c r="S5" s="64"/>
      <c r="T5" s="64"/>
      <c r="U5" s="64"/>
      <c r="V5" s="38"/>
      <c r="W5" s="38"/>
      <c r="X5" s="38"/>
      <c r="Y5" s="38"/>
      <c r="Z5" s="38"/>
    </row>
    <row r="6" spans="1:26" ht="33.75" x14ac:dyDescent="0.5">
      <c r="A6" s="64"/>
      <c r="B6" s="79" t="s">
        <v>217</v>
      </c>
      <c r="C6" s="80">
        <f ca="1">INDEX(D_Annee,MATCH(C2,L_Dept,0)+1,MATCH(E2,L_MoisCum,0))</f>
        <v>15880</v>
      </c>
      <c r="D6" s="80">
        <f ca="1">INDEX(D_AnneeP,MATCH(C2,L_Dept,0)+1,MATCH(E2,L_MoisCum,0))</f>
        <v>13888</v>
      </c>
      <c r="E6" s="81">
        <f ca="1">(C6/D6)-1</f>
        <v>0.14343317972350222</v>
      </c>
      <c r="F6" s="64"/>
      <c r="G6" s="38"/>
      <c r="H6" s="64"/>
      <c r="I6" s="64"/>
      <c r="J6" s="64"/>
      <c r="K6" s="64"/>
      <c r="L6" s="38"/>
      <c r="M6" s="117"/>
      <c r="N6" s="114"/>
      <c r="O6" s="88"/>
      <c r="P6" s="64"/>
      <c r="Q6" s="64"/>
      <c r="R6" s="64"/>
      <c r="S6" s="64"/>
      <c r="T6" s="64"/>
      <c r="U6" s="64"/>
      <c r="V6" s="38"/>
      <c r="W6" s="38"/>
      <c r="X6" s="38"/>
      <c r="Y6" s="38"/>
      <c r="Z6" s="38"/>
    </row>
    <row r="7" spans="1:26" ht="33.75" x14ac:dyDescent="0.5">
      <c r="A7" s="64"/>
      <c r="B7" s="79" t="s">
        <v>218</v>
      </c>
      <c r="C7" s="80">
        <f ca="1">SUM(OFFSET(AnneeEnCours!$B$4,MATCH($C$2,L_Dept,0),,,MATCH($E$2,L_MoisCum,0)))</f>
        <v>45185</v>
      </c>
      <c r="D7" s="80">
        <f ca="1">SUM(OFFSET(AnneePrecedente!$B$4,MATCH($C$2,L_Dept,0),,,MATCH($E$2,L_MoisCum,0)))</f>
        <v>43303</v>
      </c>
      <c r="E7" s="81">
        <f t="shared" ref="E7:E8" ca="1" si="0">(C7/D7)-1</f>
        <v>4.3461192065214815E-2</v>
      </c>
      <c r="F7" s="64"/>
      <c r="G7" s="38"/>
      <c r="H7" s="64"/>
      <c r="I7" s="64"/>
      <c r="J7" s="64"/>
      <c r="K7" s="82"/>
      <c r="L7" s="38"/>
      <c r="M7" s="117"/>
      <c r="N7" s="114"/>
      <c r="O7" s="88"/>
      <c r="P7" s="64"/>
      <c r="Q7" s="64"/>
      <c r="R7" s="64"/>
      <c r="S7" s="64"/>
      <c r="T7" s="64"/>
      <c r="U7" s="64"/>
      <c r="V7" s="38"/>
      <c r="W7" s="38"/>
      <c r="X7" s="38"/>
      <c r="Y7" s="38"/>
      <c r="Z7" s="38"/>
    </row>
    <row r="8" spans="1:26" ht="33.75" x14ac:dyDescent="0.5">
      <c r="A8" s="64"/>
      <c r="B8" s="79" t="s">
        <v>219</v>
      </c>
      <c r="C8" s="80">
        <f>SUM(CHOOSE(MATCH($C$2,L_Dept,0),Dept1An,Dept2An,Dept3An))</f>
        <v>87773</v>
      </c>
      <c r="D8" s="80">
        <f>SUM(CHOOSE(MATCH($C$2,L_Dept,0),Dept1AnP,Dept2AnP,Dept3AnP))</f>
        <v>172404</v>
      </c>
      <c r="E8" s="81">
        <f t="shared" si="0"/>
        <v>-0.49088768242036152</v>
      </c>
      <c r="F8" s="64"/>
      <c r="G8" s="38"/>
      <c r="H8" s="64"/>
      <c r="I8" s="64"/>
      <c r="J8" s="64"/>
      <c r="K8" s="82"/>
      <c r="L8" s="38"/>
      <c r="M8" s="117"/>
      <c r="N8" s="114"/>
      <c r="O8" s="88"/>
      <c r="P8" s="64"/>
      <c r="Q8" s="64"/>
      <c r="R8" s="64"/>
      <c r="S8" s="64"/>
      <c r="T8" s="64"/>
      <c r="U8" s="64"/>
      <c r="V8" s="38"/>
      <c r="W8" s="38"/>
      <c r="X8" s="38"/>
      <c r="Y8" s="38"/>
      <c r="Z8" s="38"/>
    </row>
    <row r="9" spans="1:26" ht="15" customHeight="1" x14ac:dyDescent="0.25">
      <c r="A9" s="64"/>
      <c r="B9" s="64"/>
      <c r="C9" s="64"/>
      <c r="D9" s="64"/>
      <c r="E9" s="64"/>
      <c r="F9" s="64"/>
      <c r="G9" s="38"/>
      <c r="H9" s="64"/>
      <c r="I9" s="64"/>
      <c r="J9" s="64"/>
      <c r="K9" s="82"/>
      <c r="L9" s="38"/>
      <c r="M9" s="117"/>
      <c r="N9" s="115"/>
      <c r="O9" s="88"/>
      <c r="P9" s="64"/>
      <c r="Q9" s="64"/>
      <c r="R9" s="64"/>
      <c r="S9" s="64"/>
      <c r="T9" s="64"/>
      <c r="U9" s="64"/>
      <c r="V9" s="38"/>
      <c r="W9" s="38"/>
      <c r="X9" s="38"/>
      <c r="Y9" s="38"/>
      <c r="Z9" s="38"/>
    </row>
    <row r="10" spans="1:26" ht="15" customHeight="1" x14ac:dyDescent="0.25">
      <c r="A10" s="64"/>
      <c r="B10" s="64"/>
      <c r="C10" s="64"/>
      <c r="D10" s="64"/>
      <c r="E10" s="64"/>
      <c r="F10" s="64"/>
      <c r="G10" s="38"/>
      <c r="H10" s="64"/>
      <c r="I10" s="64"/>
      <c r="J10" s="64"/>
      <c r="K10" s="64"/>
      <c r="L10" s="38"/>
      <c r="M10" s="117"/>
      <c r="N10" s="119" t="s">
        <v>180</v>
      </c>
      <c r="O10" s="88"/>
      <c r="P10" s="64"/>
      <c r="Q10" s="64"/>
      <c r="R10" s="64"/>
      <c r="S10" s="64"/>
      <c r="T10" s="64"/>
      <c r="U10" s="64"/>
      <c r="V10" s="38"/>
      <c r="W10" s="38"/>
      <c r="X10" s="38"/>
      <c r="Y10" s="38"/>
      <c r="Z10" s="38"/>
    </row>
    <row r="11" spans="1:26" ht="9.9499999999999993" customHeight="1" x14ac:dyDescent="0.25">
      <c r="A11" s="38"/>
      <c r="B11" s="38"/>
      <c r="C11" s="38"/>
      <c r="D11" s="38"/>
      <c r="E11" s="38"/>
      <c r="F11" s="38"/>
      <c r="G11" s="38"/>
      <c r="H11" s="38"/>
      <c r="I11" s="38"/>
      <c r="J11" s="38"/>
      <c r="K11" s="39"/>
      <c r="L11" s="38"/>
      <c r="M11" s="117"/>
      <c r="N11" s="120"/>
      <c r="O11" s="88"/>
      <c r="P11" s="64"/>
      <c r="Q11" s="64"/>
      <c r="R11" s="64"/>
      <c r="S11" s="64"/>
      <c r="T11" s="64"/>
      <c r="U11" s="64"/>
      <c r="V11" s="38"/>
      <c r="W11" s="38"/>
      <c r="X11" s="38"/>
      <c r="Y11" s="38"/>
      <c r="Z11" s="38"/>
    </row>
    <row r="12" spans="1:26" ht="33.75" x14ac:dyDescent="0.5">
      <c r="A12" s="123" t="s">
        <v>220</v>
      </c>
      <c r="B12" s="123"/>
      <c r="C12" s="123"/>
      <c r="D12" s="123"/>
      <c r="E12" s="123"/>
      <c r="F12" s="123"/>
      <c r="G12" s="38"/>
      <c r="H12" s="122" t="s">
        <v>221</v>
      </c>
      <c r="I12" s="122"/>
      <c r="J12" s="122"/>
      <c r="K12" s="122"/>
      <c r="L12" s="38"/>
      <c r="M12" s="117"/>
      <c r="N12" s="120"/>
      <c r="O12" s="88"/>
      <c r="P12" s="64"/>
      <c r="Q12" s="64"/>
      <c r="R12" s="64"/>
      <c r="S12" s="64"/>
      <c r="T12" s="64"/>
      <c r="U12" s="64"/>
      <c r="V12" s="38"/>
      <c r="W12" s="38"/>
      <c r="X12" s="38"/>
      <c r="Y12" s="38"/>
      <c r="Z12" s="38"/>
    </row>
    <row r="13" spans="1:26" x14ac:dyDescent="0.25">
      <c r="A13" s="64"/>
      <c r="B13" s="64"/>
      <c r="C13" s="64"/>
      <c r="D13" s="64"/>
      <c r="E13" s="64"/>
      <c r="F13" s="64"/>
      <c r="G13" s="38"/>
      <c r="H13" s="64"/>
      <c r="I13" s="83"/>
      <c r="J13" s="83"/>
      <c r="K13" s="84"/>
      <c r="L13" s="38"/>
      <c r="M13" s="117"/>
      <c r="N13" s="120"/>
      <c r="O13" s="88"/>
      <c r="P13" s="64"/>
      <c r="Q13" s="64"/>
      <c r="R13" s="64"/>
      <c r="S13" s="64"/>
      <c r="T13" s="64"/>
      <c r="U13" s="64"/>
      <c r="V13" s="38"/>
      <c r="W13" s="38"/>
      <c r="X13" s="38"/>
      <c r="Y13" s="38"/>
      <c r="Z13" s="38"/>
    </row>
    <row r="14" spans="1:26" x14ac:dyDescent="0.25">
      <c r="A14" s="64"/>
      <c r="B14" s="85"/>
      <c r="C14" s="64"/>
      <c r="D14" s="85"/>
      <c r="E14" s="85"/>
      <c r="F14" s="64"/>
      <c r="G14" s="38"/>
      <c r="H14" s="64"/>
      <c r="I14" s="83"/>
      <c r="J14" s="83"/>
      <c r="K14" s="84"/>
      <c r="L14" s="38"/>
      <c r="M14" s="117"/>
      <c r="N14" s="120"/>
      <c r="O14" s="88"/>
      <c r="P14" s="64"/>
      <c r="Q14" s="64"/>
      <c r="R14" s="64"/>
      <c r="S14" s="64"/>
      <c r="T14" s="64"/>
      <c r="U14" s="64"/>
      <c r="V14" s="38"/>
      <c r="W14" s="38"/>
      <c r="X14" s="38"/>
      <c r="Y14" s="38"/>
      <c r="Z14" s="38"/>
    </row>
    <row r="15" spans="1:26" s="29" customFormat="1" x14ac:dyDescent="0.25">
      <c r="A15" s="76"/>
      <c r="B15" s="76"/>
      <c r="C15" s="76"/>
      <c r="D15" s="76"/>
      <c r="E15" s="76"/>
      <c r="F15" s="76"/>
      <c r="G15" s="47"/>
      <c r="H15" s="64"/>
      <c r="I15" s="86"/>
      <c r="J15" s="83"/>
      <c r="K15" s="84"/>
      <c r="L15" s="47"/>
      <c r="M15" s="117"/>
      <c r="N15" s="120"/>
      <c r="O15" s="88"/>
      <c r="P15" s="76"/>
      <c r="Q15" s="76"/>
      <c r="R15" s="76"/>
      <c r="S15" s="76"/>
      <c r="T15" s="76"/>
      <c r="U15" s="76"/>
      <c r="V15" s="47"/>
      <c r="W15" s="47"/>
      <c r="X15" s="47"/>
      <c r="Y15" s="47"/>
      <c r="Z15" s="47"/>
    </row>
    <row r="16" spans="1:26" x14ac:dyDescent="0.25">
      <c r="A16" s="64"/>
      <c r="B16" s="64"/>
      <c r="C16" s="64"/>
      <c r="D16" s="64"/>
      <c r="E16" s="64"/>
      <c r="F16" s="64"/>
      <c r="G16" s="38"/>
      <c r="H16" s="64"/>
      <c r="I16" s="64"/>
      <c r="J16" s="64"/>
      <c r="K16" s="64"/>
      <c r="L16" s="38"/>
      <c r="M16" s="117"/>
      <c r="N16" s="120"/>
      <c r="O16" s="88"/>
      <c r="P16" s="64"/>
      <c r="Q16" s="64"/>
      <c r="R16" s="64"/>
      <c r="S16" s="64"/>
      <c r="T16" s="64"/>
      <c r="U16" s="64"/>
      <c r="V16" s="38"/>
      <c r="W16" s="38"/>
      <c r="X16" s="38"/>
      <c r="Y16" s="38"/>
      <c r="Z16" s="38"/>
    </row>
    <row r="17" spans="1:26" x14ac:dyDescent="0.25">
      <c r="A17" s="64"/>
      <c r="B17" s="64"/>
      <c r="C17" s="64"/>
      <c r="D17" s="64"/>
      <c r="E17" s="64"/>
      <c r="F17" s="64"/>
      <c r="G17" s="38"/>
      <c r="H17" s="64"/>
      <c r="I17" s="84"/>
      <c r="J17" s="84"/>
      <c r="K17" s="84"/>
      <c r="L17" s="38"/>
      <c r="M17" s="117"/>
      <c r="N17" s="120"/>
      <c r="O17" s="88"/>
      <c r="P17" s="64"/>
      <c r="Q17" s="64"/>
      <c r="R17" s="64"/>
      <c r="S17" s="64"/>
      <c r="T17" s="64"/>
      <c r="U17" s="64"/>
      <c r="V17" s="38"/>
      <c r="W17" s="38"/>
      <c r="X17" s="38"/>
      <c r="Y17" s="38"/>
      <c r="Z17" s="38"/>
    </row>
    <row r="18" spans="1:26" x14ac:dyDescent="0.25">
      <c r="A18" s="64"/>
      <c r="B18" s="64"/>
      <c r="C18" s="64"/>
      <c r="D18" s="64"/>
      <c r="E18" s="64"/>
      <c r="F18" s="64"/>
      <c r="G18" s="38"/>
      <c r="H18" s="64"/>
      <c r="I18" s="84"/>
      <c r="J18" s="84"/>
      <c r="K18" s="84"/>
      <c r="L18" s="38"/>
      <c r="M18" s="118"/>
      <c r="N18" s="121"/>
      <c r="O18" s="89"/>
      <c r="P18" s="89"/>
      <c r="Q18" s="89"/>
      <c r="R18" s="89"/>
      <c r="S18" s="89"/>
      <c r="T18" s="89"/>
      <c r="U18" s="64"/>
      <c r="V18" s="38"/>
      <c r="W18" s="38"/>
      <c r="X18" s="38"/>
      <c r="Y18" s="38"/>
      <c r="Z18" s="38"/>
    </row>
    <row r="19" spans="1:26" ht="15" customHeight="1" x14ac:dyDescent="0.25">
      <c r="A19" s="64"/>
      <c r="B19" s="64"/>
      <c r="C19" s="64"/>
      <c r="D19" s="64"/>
      <c r="E19" s="64"/>
      <c r="F19" s="64"/>
      <c r="G19" s="38"/>
      <c r="H19" s="64"/>
      <c r="I19" s="84"/>
      <c r="J19" s="84"/>
      <c r="K19" s="84"/>
      <c r="L19" s="38"/>
      <c r="M19" s="163" t="s">
        <v>222</v>
      </c>
      <c r="N19" s="164"/>
      <c r="O19" s="64"/>
      <c r="P19" s="64"/>
      <c r="Q19" s="64"/>
      <c r="R19" s="64"/>
      <c r="S19" s="64"/>
      <c r="T19" s="64"/>
      <c r="U19" s="64"/>
      <c r="V19" s="38"/>
      <c r="W19" s="38"/>
      <c r="X19" s="38"/>
      <c r="Y19" s="38"/>
      <c r="Z19" s="38"/>
    </row>
    <row r="20" spans="1:26" x14ac:dyDescent="0.25">
      <c r="A20" s="64"/>
      <c r="B20" s="64"/>
      <c r="C20" s="64"/>
      <c r="D20" s="64"/>
      <c r="E20" s="64"/>
      <c r="F20" s="64"/>
      <c r="G20" s="38"/>
      <c r="H20" s="64"/>
      <c r="I20" s="64"/>
      <c r="J20" s="64"/>
      <c r="K20" s="64"/>
      <c r="L20" s="38"/>
      <c r="M20" s="165"/>
      <c r="N20" s="166"/>
      <c r="O20" s="64"/>
      <c r="P20" s="64"/>
      <c r="Q20" s="64"/>
      <c r="R20" s="64"/>
      <c r="S20" s="64"/>
      <c r="T20" s="64"/>
      <c r="U20" s="64"/>
      <c r="V20" s="38"/>
      <c r="W20" s="38"/>
      <c r="X20" s="38"/>
      <c r="Y20" s="38"/>
      <c r="Z20" s="38"/>
    </row>
    <row r="21" spans="1:26" x14ac:dyDescent="0.25">
      <c r="A21" s="64"/>
      <c r="B21" s="64"/>
      <c r="C21" s="64"/>
      <c r="D21" s="64"/>
      <c r="E21" s="64"/>
      <c r="F21" s="64"/>
      <c r="G21" s="38"/>
      <c r="H21" s="64"/>
      <c r="I21" s="76"/>
      <c r="J21" s="64"/>
      <c r="K21" s="64"/>
      <c r="L21" s="38"/>
      <c r="M21" s="165"/>
      <c r="N21" s="166"/>
      <c r="O21" s="64"/>
      <c r="P21" s="64"/>
      <c r="Q21" s="64"/>
      <c r="R21" s="64"/>
      <c r="S21" s="64"/>
      <c r="T21" s="64"/>
      <c r="U21" s="64"/>
      <c r="V21" s="38"/>
      <c r="W21" s="38"/>
      <c r="X21" s="38"/>
      <c r="Y21" s="38"/>
      <c r="Z21" s="38"/>
    </row>
    <row r="22" spans="1:26" x14ac:dyDescent="0.25">
      <c r="A22" s="64"/>
      <c r="B22" s="64"/>
      <c r="C22" s="64"/>
      <c r="D22" s="64"/>
      <c r="E22" s="64"/>
      <c r="F22" s="64"/>
      <c r="G22" s="38"/>
      <c r="H22" s="64"/>
      <c r="I22" s="64"/>
      <c r="J22" s="64"/>
      <c r="K22" s="64"/>
      <c r="L22" s="38"/>
      <c r="M22" s="165"/>
      <c r="N22" s="166"/>
      <c r="O22" s="64"/>
      <c r="P22" s="64"/>
      <c r="Q22" s="64"/>
      <c r="R22" s="64"/>
      <c r="S22" s="64"/>
      <c r="T22" s="64"/>
      <c r="U22" s="64"/>
      <c r="V22" s="38"/>
      <c r="W22" s="38"/>
      <c r="X22" s="38"/>
      <c r="Y22" s="38"/>
      <c r="Z22" s="38"/>
    </row>
    <row r="23" spans="1:26" ht="9.9499999999999993" customHeight="1" x14ac:dyDescent="0.25">
      <c r="A23" s="38"/>
      <c r="B23" s="38"/>
      <c r="C23" s="38"/>
      <c r="D23" s="38"/>
      <c r="E23" s="38"/>
      <c r="F23" s="38"/>
      <c r="G23" s="38"/>
      <c r="H23" s="38"/>
      <c r="I23" s="38"/>
      <c r="J23" s="38"/>
      <c r="K23" s="38"/>
      <c r="L23" s="38"/>
      <c r="M23" s="165"/>
      <c r="N23" s="166"/>
      <c r="O23" s="64"/>
      <c r="P23" s="64"/>
      <c r="Q23" s="64"/>
      <c r="R23" s="64"/>
      <c r="S23" s="64"/>
      <c r="T23" s="64"/>
      <c r="U23" s="64"/>
      <c r="V23" s="38"/>
      <c r="W23" s="38"/>
      <c r="X23" s="38"/>
      <c r="Y23" s="38"/>
      <c r="Z23" s="38"/>
    </row>
    <row r="24" spans="1:26" ht="15.75" x14ac:dyDescent="0.25">
      <c r="A24" s="64"/>
      <c r="B24" s="112" t="s">
        <v>223</v>
      </c>
      <c r="C24" s="112"/>
      <c r="D24" s="112"/>
      <c r="E24" s="112"/>
      <c r="F24" s="64"/>
      <c r="G24" s="38"/>
      <c r="H24" s="112" t="s">
        <v>224</v>
      </c>
      <c r="I24" s="112"/>
      <c r="J24" s="112"/>
      <c r="K24" s="112"/>
      <c r="L24" s="38"/>
      <c r="M24" s="165"/>
      <c r="N24" s="166"/>
      <c r="O24" s="64"/>
      <c r="P24" s="64"/>
      <c r="Q24" s="64"/>
      <c r="R24" s="64"/>
      <c r="S24" s="64"/>
      <c r="T24" s="64"/>
      <c r="U24" s="64"/>
      <c r="V24" s="38"/>
      <c r="W24" s="38"/>
      <c r="X24" s="38"/>
      <c r="Y24" s="38"/>
      <c r="Z24" s="38"/>
    </row>
    <row r="25" spans="1:26" x14ac:dyDescent="0.25">
      <c r="A25" s="64"/>
      <c r="B25" s="64"/>
      <c r="C25" s="64"/>
      <c r="D25" s="64"/>
      <c r="E25" s="64"/>
      <c r="F25" s="64"/>
      <c r="G25" s="38"/>
      <c r="H25" s="64"/>
      <c r="I25" s="64"/>
      <c r="J25" s="64"/>
      <c r="K25" s="64"/>
      <c r="L25" s="38"/>
      <c r="M25" s="165"/>
      <c r="N25" s="166"/>
      <c r="O25" s="64"/>
      <c r="P25" s="64"/>
      <c r="Q25" s="64"/>
      <c r="R25" s="64"/>
      <c r="S25" s="64"/>
      <c r="T25" s="64"/>
      <c r="U25" s="64"/>
      <c r="V25" s="38"/>
      <c r="W25" s="38"/>
      <c r="X25" s="38"/>
      <c r="Y25" s="38"/>
      <c r="Z25" s="38"/>
    </row>
    <row r="26" spans="1:26" x14ac:dyDescent="0.25">
      <c r="A26" s="64"/>
      <c r="B26" s="67"/>
      <c r="C26" s="64"/>
      <c r="D26" s="64"/>
      <c r="E26" s="64"/>
      <c r="F26" s="64"/>
      <c r="G26" s="38"/>
      <c r="H26" s="64"/>
      <c r="I26" s="64"/>
      <c r="J26" s="64"/>
      <c r="K26" s="64"/>
      <c r="L26" s="38"/>
      <c r="M26" s="165"/>
      <c r="N26" s="166"/>
      <c r="O26" s="64"/>
      <c r="P26" s="64"/>
      <c r="Q26" s="64"/>
      <c r="R26" s="64"/>
      <c r="S26" s="64"/>
      <c r="T26" s="64"/>
      <c r="U26" s="64"/>
      <c r="V26" s="38"/>
      <c r="W26" s="38"/>
      <c r="X26" s="38"/>
      <c r="Y26" s="38"/>
      <c r="Z26" s="38"/>
    </row>
    <row r="27" spans="1:26" x14ac:dyDescent="0.25">
      <c r="A27" s="64"/>
      <c r="B27" s="87"/>
      <c r="C27" s="76"/>
      <c r="D27" s="76"/>
      <c r="E27" s="76"/>
      <c r="F27" s="64"/>
      <c r="G27" s="38"/>
      <c r="H27" s="64"/>
      <c r="I27" s="64"/>
      <c r="J27" s="64"/>
      <c r="K27" s="64"/>
      <c r="L27" s="38"/>
      <c r="M27" s="165"/>
      <c r="N27" s="166"/>
      <c r="O27" s="64"/>
      <c r="P27" s="64"/>
      <c r="Q27" s="64"/>
      <c r="R27" s="64"/>
      <c r="S27" s="64"/>
      <c r="T27" s="64"/>
      <c r="U27" s="64"/>
      <c r="V27" s="38"/>
      <c r="W27" s="38"/>
      <c r="X27" s="38"/>
      <c r="Y27" s="38"/>
      <c r="Z27" s="38"/>
    </row>
    <row r="28" spans="1:26" x14ac:dyDescent="0.25">
      <c r="A28" s="64"/>
      <c r="B28" s="67"/>
      <c r="C28" s="64"/>
      <c r="D28" s="64"/>
      <c r="E28" s="64"/>
      <c r="F28" s="64"/>
      <c r="G28" s="38"/>
      <c r="H28" s="64"/>
      <c r="I28" s="64"/>
      <c r="J28" s="64"/>
      <c r="K28" s="64"/>
      <c r="L28" s="38"/>
      <c r="M28" s="167"/>
      <c r="N28" s="168"/>
      <c r="O28" s="64"/>
      <c r="P28" s="64"/>
      <c r="Q28" s="64"/>
      <c r="R28" s="64"/>
      <c r="S28" s="64"/>
      <c r="T28" s="64"/>
      <c r="U28" s="64"/>
      <c r="V28" s="38"/>
      <c r="W28" s="38"/>
      <c r="X28" s="38"/>
      <c r="Y28" s="38"/>
      <c r="Z28" s="38"/>
    </row>
    <row r="29" spans="1:26" x14ac:dyDescent="0.25">
      <c r="A29" s="64"/>
      <c r="B29" s="64"/>
      <c r="C29" s="64"/>
      <c r="D29" s="64"/>
      <c r="E29" s="64"/>
      <c r="F29" s="64"/>
      <c r="G29" s="38"/>
      <c r="H29" s="64"/>
      <c r="I29" s="64"/>
      <c r="J29" s="64"/>
      <c r="K29" s="64"/>
      <c r="L29" s="38"/>
      <c r="M29" s="169"/>
      <c r="N29" s="169"/>
      <c r="O29" s="64"/>
      <c r="P29" s="64"/>
      <c r="Q29" s="64"/>
      <c r="R29" s="64"/>
      <c r="S29" s="64"/>
      <c r="T29" s="64"/>
      <c r="U29" s="64"/>
      <c r="V29" s="38"/>
      <c r="W29" s="38"/>
      <c r="X29" s="38"/>
      <c r="Y29" s="38"/>
      <c r="Z29" s="38"/>
    </row>
    <row r="30" spans="1:26" x14ac:dyDescent="0.25">
      <c r="A30" s="38"/>
      <c r="B30" s="38"/>
      <c r="C30" s="38"/>
      <c r="D30" s="38"/>
      <c r="E30" s="38"/>
      <c r="F30" s="38"/>
      <c r="G30" s="38"/>
      <c r="H30" s="38"/>
      <c r="I30" s="38"/>
      <c r="J30" s="38"/>
      <c r="K30" s="38"/>
      <c r="L30" s="38"/>
      <c r="M30" s="38"/>
      <c r="N30" s="38"/>
      <c r="O30" s="38"/>
      <c r="P30" s="38"/>
      <c r="Q30" s="38"/>
      <c r="R30" s="38"/>
      <c r="S30" s="38"/>
      <c r="T30" s="38"/>
      <c r="U30" s="38"/>
      <c r="V30" s="38"/>
      <c r="W30" s="38"/>
      <c r="X30" s="38"/>
      <c r="Y30" s="38"/>
      <c r="Z30" s="38"/>
    </row>
    <row r="31" spans="1:26" x14ac:dyDescent="0.25">
      <c r="A31" s="38"/>
      <c r="B31" s="38"/>
      <c r="C31" s="38"/>
      <c r="D31" s="38"/>
      <c r="E31" s="38"/>
      <c r="F31" s="38"/>
      <c r="G31" s="38"/>
      <c r="H31" s="38"/>
      <c r="I31" s="38"/>
      <c r="J31" s="38"/>
      <c r="K31" s="38"/>
      <c r="L31" s="38"/>
      <c r="M31" s="38"/>
      <c r="N31" s="38"/>
      <c r="O31" s="38"/>
      <c r="P31" s="38"/>
      <c r="Q31" s="38"/>
      <c r="R31" s="38"/>
      <c r="S31" s="38"/>
      <c r="T31" s="38"/>
      <c r="U31" s="38"/>
      <c r="V31" s="38"/>
      <c r="W31" s="38"/>
      <c r="X31" s="38"/>
      <c r="Y31" s="38"/>
      <c r="Z31" s="38"/>
    </row>
    <row r="32" spans="1:26" x14ac:dyDescent="0.25">
      <c r="A32" s="38"/>
      <c r="B32" s="38"/>
      <c r="C32" s="38"/>
      <c r="D32" s="38"/>
      <c r="E32" s="38"/>
      <c r="F32" s="38"/>
      <c r="G32" s="38"/>
      <c r="H32" s="38"/>
      <c r="I32" s="38"/>
      <c r="J32" s="38"/>
      <c r="K32" s="38"/>
      <c r="L32" s="38"/>
      <c r="M32" s="38"/>
      <c r="N32" s="38"/>
      <c r="O32" s="38"/>
      <c r="P32" s="38"/>
      <c r="Q32" s="38"/>
      <c r="R32" s="38"/>
      <c r="S32" s="38"/>
      <c r="T32" s="38"/>
      <c r="U32" s="38"/>
      <c r="V32" s="38"/>
      <c r="W32" s="38"/>
      <c r="X32" s="38"/>
      <c r="Y32" s="38"/>
      <c r="Z32" s="38"/>
    </row>
    <row r="33" spans="1:26" x14ac:dyDescent="0.25">
      <c r="A33" s="38"/>
      <c r="B33" s="38"/>
      <c r="C33" s="38"/>
      <c r="D33" s="38"/>
      <c r="E33" s="38"/>
      <c r="F33" s="38"/>
      <c r="G33" s="38"/>
      <c r="H33" s="38"/>
      <c r="I33" s="38"/>
      <c r="J33" s="38"/>
      <c r="K33" s="38"/>
      <c r="L33" s="38"/>
      <c r="M33" s="38"/>
      <c r="N33" s="38"/>
      <c r="O33" s="38"/>
      <c r="P33" s="38"/>
      <c r="Q33" s="38"/>
      <c r="R33" s="38"/>
      <c r="S33" s="38"/>
      <c r="T33" s="38"/>
      <c r="U33" s="38"/>
      <c r="V33" s="38"/>
      <c r="W33" s="38"/>
      <c r="X33" s="38"/>
      <c r="Y33" s="38"/>
      <c r="Z33" s="38"/>
    </row>
    <row r="34" spans="1:26" x14ac:dyDescent="0.25">
      <c r="A34" s="38"/>
      <c r="B34" s="38"/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8"/>
      <c r="U34" s="38"/>
      <c r="V34" s="38"/>
      <c r="W34" s="38"/>
      <c r="X34" s="38"/>
      <c r="Y34" s="38"/>
      <c r="Z34" s="38"/>
    </row>
    <row r="35" spans="1:26" x14ac:dyDescent="0.25">
      <c r="A35" s="38"/>
      <c r="B35" s="38"/>
      <c r="C35" s="38"/>
      <c r="D35" s="38"/>
      <c r="E35" s="38"/>
      <c r="F35" s="38"/>
      <c r="G35" s="38"/>
      <c r="H35" s="38"/>
      <c r="I35" s="38"/>
      <c r="J35" s="38"/>
      <c r="K35" s="38"/>
      <c r="L35" s="38"/>
      <c r="M35" s="38"/>
      <c r="N35" s="38"/>
      <c r="O35" s="38"/>
      <c r="P35" s="38"/>
      <c r="Q35" s="38"/>
      <c r="R35" s="38"/>
      <c r="S35" s="38"/>
      <c r="T35" s="38"/>
      <c r="U35" s="38"/>
      <c r="V35" s="38"/>
      <c r="W35" s="38"/>
      <c r="X35" s="38"/>
      <c r="Y35" s="38"/>
      <c r="Z35" s="38"/>
    </row>
    <row r="36" spans="1:26" x14ac:dyDescent="0.25">
      <c r="A36" s="38"/>
      <c r="B36" s="38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</row>
    <row r="37" spans="1:26" x14ac:dyDescent="0.25">
      <c r="A37" s="38"/>
      <c r="B37" s="38"/>
      <c r="C37" s="38"/>
      <c r="D37" s="38"/>
      <c r="E37" s="38"/>
      <c r="F37" s="38"/>
      <c r="G37" s="38"/>
      <c r="H37" s="38"/>
      <c r="I37" s="38"/>
      <c r="J37" s="38"/>
      <c r="K37" s="38"/>
      <c r="L37" s="38"/>
      <c r="M37" s="38"/>
      <c r="N37" s="38"/>
      <c r="O37" s="38"/>
      <c r="P37" s="38"/>
      <c r="Q37" s="38"/>
      <c r="R37" s="38"/>
      <c r="S37" s="38"/>
      <c r="T37" s="38"/>
      <c r="U37" s="38"/>
      <c r="V37" s="38"/>
      <c r="W37" s="38"/>
      <c r="X37" s="38"/>
      <c r="Y37" s="38"/>
      <c r="Z37" s="38"/>
    </row>
  </sheetData>
  <mergeCells count="10">
    <mergeCell ref="P2:S2"/>
    <mergeCell ref="B24:E24"/>
    <mergeCell ref="H24:K24"/>
    <mergeCell ref="N4:N9"/>
    <mergeCell ref="M4:M18"/>
    <mergeCell ref="N10:N18"/>
    <mergeCell ref="H5:K5"/>
    <mergeCell ref="A12:F12"/>
    <mergeCell ref="H12:K12"/>
    <mergeCell ref="M19:N28"/>
  </mergeCells>
  <conditionalFormatting sqref="I17:I19">
    <cfRule type="dataBar" priority="3">
      <dataBar showValue="0">
        <cfvo type="min"/>
        <cfvo type="max"/>
        <color rgb="FF008AEF"/>
      </dataBar>
      <extLst>
        <ext xmlns:x14="http://schemas.microsoft.com/office/spreadsheetml/2009/9/main" uri="{B025F937-C7B1-47D3-B67F-A62EFF666E3E}">
          <x14:id>{A79ABF9F-6EFF-480C-AE4D-EA427B227BD6}</x14:id>
        </ext>
      </extLst>
    </cfRule>
  </conditionalFormatting>
  <conditionalFormatting sqref="J17:J19">
    <cfRule type="dataBar" priority="2">
      <dataBar showValue="0">
        <cfvo type="min"/>
        <cfvo type="max"/>
        <color rgb="FFFF0000"/>
      </dataBar>
      <extLst>
        <ext xmlns:x14="http://schemas.microsoft.com/office/spreadsheetml/2009/9/main" uri="{B025F937-C7B1-47D3-B67F-A62EFF666E3E}">
          <x14:id>{F5A5C816-8085-461F-AFE7-02CB8FFAA940}</x14:id>
        </ext>
      </extLst>
    </cfRule>
  </conditionalFormatting>
  <conditionalFormatting sqref="K17:K19">
    <cfRule type="dataBar" priority="1">
      <dataBar showValue="0">
        <cfvo type="min"/>
        <cfvo type="max"/>
        <color rgb="FF0070C0"/>
      </dataBar>
      <extLst>
        <ext xmlns:x14="http://schemas.microsoft.com/office/spreadsheetml/2009/9/main" uri="{B025F937-C7B1-47D3-B67F-A62EFF666E3E}">
          <x14:id>{4D0DD1BE-7E5F-45E5-9E16-3A32EC19ABB2}</x14:id>
        </ext>
      </extLst>
    </cfRule>
  </conditionalFormatting>
  <dataValidations count="3">
    <dataValidation type="list" allowBlank="1" showInputMessage="1" showErrorMessage="1" sqref="C2">
      <formula1>L_Dept</formula1>
    </dataValidation>
    <dataValidation type="list" allowBlank="1" showInputMessage="1" showErrorMessage="1" sqref="E2">
      <formula1>L_MoisCum</formula1>
    </dataValidation>
    <dataValidation type="list" allowBlank="1" showInputMessage="1" showErrorMessage="1" sqref="P2:S2">
      <formula1>L_TypeGraphs</formula1>
    </dataValidation>
  </dataValidations>
  <printOptions headings="1"/>
  <pageMargins left="0.25" right="0.25" top="0.75" bottom="0.75" header="0.3" footer="0.3"/>
  <pageSetup paperSize="5" scale="77" orientation="landscape" cellComments="atEnd" r:id="rId1"/>
  <headerFooter>
    <oddFooter>&amp;C&amp;F&amp;L&amp;A&amp;R&amp;"-,Italique"&amp;9Imprimé le : &amp;D
à &amp;T</oddFooter>
  </headerFooter>
  <drawing r:id="rId2"/>
  <legacyDrawing r:id="rId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A79ABF9F-6EFF-480C-AE4D-EA427B227BD6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I17:I19</xm:sqref>
        </x14:conditionalFormatting>
        <x14:conditionalFormatting xmlns:xm="http://schemas.microsoft.com/office/excel/2006/main">
          <x14:cfRule type="dataBar" id="{F5A5C816-8085-461F-AFE7-02CB8FFAA940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J17:J19</xm:sqref>
        </x14:conditionalFormatting>
        <x14:conditionalFormatting xmlns:xm="http://schemas.microsoft.com/office/excel/2006/main">
          <x14:cfRule type="dataBar" id="{4D0DD1BE-7E5F-45E5-9E16-3A32EC19ABB2}">
            <x14:dataBar minLength="0" maxLength="100" gradient="0" axisPosition="middle">
              <x14:cfvo type="autoMin"/>
              <x14:cfvo type="autoMax"/>
              <x14:negativeFillColor rgb="FFFF0000"/>
              <x14:axisColor rgb="FF000000"/>
            </x14:dataBar>
          </x14:cfRule>
          <xm:sqref>K17:K19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40"/>
  <sheetViews>
    <sheetView topLeftCell="H1" zoomScaleNormal="100" workbookViewId="0">
      <selection activeCell="X1" sqref="X1:X4"/>
    </sheetView>
  </sheetViews>
  <sheetFormatPr baseColWidth="10" defaultColWidth="10.7109375" defaultRowHeight="15" x14ac:dyDescent="0.25"/>
  <cols>
    <col min="22" max="24" width="22.7109375" customWidth="1"/>
  </cols>
  <sheetData>
    <row r="1" spans="1:24" ht="21" x14ac:dyDescent="0.35">
      <c r="A1" s="126" t="s">
        <v>166</v>
      </c>
      <c r="B1" s="127"/>
      <c r="C1" s="127"/>
      <c r="D1" s="127"/>
      <c r="E1" s="127"/>
      <c r="F1" s="127"/>
      <c r="G1" s="127"/>
      <c r="H1" s="127"/>
      <c r="I1" s="127"/>
      <c r="J1" s="127"/>
      <c r="K1" s="127"/>
      <c r="L1" s="127"/>
      <c r="M1" s="127"/>
      <c r="N1" s="127"/>
      <c r="O1" s="127"/>
      <c r="P1" s="127"/>
      <c r="Q1" s="127"/>
      <c r="R1" s="127"/>
      <c r="S1" s="127"/>
      <c r="T1" s="127"/>
      <c r="V1" s="40" t="s">
        <v>184</v>
      </c>
      <c r="W1" s="41" t="s">
        <v>243</v>
      </c>
      <c r="X1" s="41" t="s">
        <v>245</v>
      </c>
    </row>
    <row r="2" spans="1:24" s="100" customFormat="1" x14ac:dyDescent="0.25">
      <c r="V2" s="101" t="s">
        <v>181</v>
      </c>
      <c r="W2" s="102" t="s">
        <v>244</v>
      </c>
      <c r="X2" s="102" t="s">
        <v>246</v>
      </c>
    </row>
    <row r="3" spans="1:24" s="100" customFormat="1" ht="15" customHeight="1" x14ac:dyDescent="0.25">
      <c r="V3" s="101" t="s">
        <v>182</v>
      </c>
      <c r="W3" s="102" t="s">
        <v>226</v>
      </c>
      <c r="X3" s="102" t="s">
        <v>247</v>
      </c>
    </row>
    <row r="4" spans="1:24" s="100" customFormat="1" ht="15" customHeight="1" x14ac:dyDescent="0.25">
      <c r="V4" s="101" t="s">
        <v>183</v>
      </c>
      <c r="W4" s="102" t="s">
        <v>242</v>
      </c>
      <c r="X4" s="102" t="s">
        <v>248</v>
      </c>
    </row>
    <row r="5" spans="1:24" s="100" customFormat="1" ht="15" customHeight="1" x14ac:dyDescent="0.25"/>
    <row r="6" spans="1:24" s="100" customFormat="1" ht="15" customHeight="1" x14ac:dyDescent="0.25"/>
    <row r="7" spans="1:24" s="100" customFormat="1" ht="15" customHeight="1" x14ac:dyDescent="0.25"/>
    <row r="8" spans="1:24" s="100" customFormat="1" ht="15" customHeight="1" x14ac:dyDescent="0.25"/>
    <row r="9" spans="1:24" s="100" customFormat="1" ht="15" customHeight="1" x14ac:dyDescent="0.25"/>
    <row r="10" spans="1:24" s="100" customFormat="1" ht="15" customHeight="1" x14ac:dyDescent="0.25"/>
    <row r="11" spans="1:24" s="100" customFormat="1" ht="21.95" customHeight="1" x14ac:dyDescent="0.25"/>
    <row r="12" spans="1:24" s="100" customFormat="1" ht="15" customHeight="1" x14ac:dyDescent="0.25"/>
    <row r="13" spans="1:24" ht="21" x14ac:dyDescent="0.35">
      <c r="A13" s="126" t="s">
        <v>167</v>
      </c>
      <c r="B13" s="127"/>
      <c r="C13" s="127"/>
      <c r="D13" s="127"/>
      <c r="E13" s="127"/>
      <c r="F13" s="127"/>
      <c r="G13" s="127"/>
      <c r="H13" s="127"/>
      <c r="I13" s="127"/>
      <c r="J13" s="127"/>
      <c r="K13" s="127"/>
      <c r="L13" s="127"/>
      <c r="M13" s="127"/>
      <c r="N13" s="127"/>
      <c r="O13" s="127"/>
      <c r="P13" s="127"/>
      <c r="Q13" s="127"/>
      <c r="R13" s="127"/>
      <c r="S13" s="127"/>
      <c r="T13" s="127"/>
    </row>
    <row r="23" spans="2:9" ht="21.95" customHeight="1" x14ac:dyDescent="0.25"/>
    <row r="27" spans="2:9" ht="15.75" thickBot="1" x14ac:dyDescent="0.3"/>
    <row r="28" spans="2:9" ht="15.75" thickBot="1" x14ac:dyDescent="0.3">
      <c r="B28" s="128" t="s">
        <v>168</v>
      </c>
      <c r="C28" s="129"/>
      <c r="D28" s="129"/>
      <c r="E28" s="129"/>
      <c r="F28" s="129"/>
      <c r="G28" s="129"/>
      <c r="H28" s="129"/>
      <c r="I28" s="130"/>
    </row>
    <row r="29" spans="2:9" x14ac:dyDescent="0.25">
      <c r="B29" s="131" t="s">
        <v>227</v>
      </c>
      <c r="C29" s="132"/>
      <c r="D29" s="132"/>
      <c r="E29" s="132"/>
      <c r="F29" s="132"/>
      <c r="G29" s="132"/>
      <c r="H29" s="132"/>
      <c r="I29" s="133"/>
    </row>
    <row r="30" spans="2:9" x14ac:dyDescent="0.25">
      <c r="B30" s="134" t="s">
        <v>111</v>
      </c>
      <c r="C30" s="135"/>
      <c r="D30" s="24" t="s">
        <v>32</v>
      </c>
      <c r="E30" s="27"/>
      <c r="F30" s="34"/>
      <c r="G30" s="34"/>
      <c r="H30" s="34"/>
      <c r="I30" s="35"/>
    </row>
    <row r="31" spans="2:9" x14ac:dyDescent="0.25">
      <c r="B31" s="136" t="s">
        <v>112</v>
      </c>
      <c r="C31" s="137"/>
      <c r="D31" s="13" t="s">
        <v>38</v>
      </c>
      <c r="E31" s="29"/>
      <c r="F31" s="29"/>
      <c r="G31" s="29"/>
      <c r="H31" s="29"/>
      <c r="I31" s="30"/>
    </row>
    <row r="32" spans="2:9" x14ac:dyDescent="0.25">
      <c r="B32" s="136" t="s">
        <v>113</v>
      </c>
      <c r="C32" s="137"/>
      <c r="D32" s="13" t="s">
        <v>43</v>
      </c>
      <c r="E32" s="29"/>
      <c r="F32" s="29"/>
      <c r="G32" s="29"/>
      <c r="H32" s="29"/>
      <c r="I32" s="30"/>
    </row>
    <row r="33" spans="2:9" x14ac:dyDescent="0.25">
      <c r="B33" s="33"/>
      <c r="C33" s="31"/>
      <c r="D33" s="31"/>
      <c r="E33" s="31"/>
      <c r="F33" s="31"/>
      <c r="G33" s="31"/>
      <c r="H33" s="31"/>
      <c r="I33" s="32"/>
    </row>
    <row r="34" spans="2:9" x14ac:dyDescent="0.25">
      <c r="B34" s="138" t="s">
        <v>228</v>
      </c>
      <c r="C34" s="139"/>
      <c r="D34" s="139"/>
      <c r="E34" s="139"/>
      <c r="F34" s="139"/>
      <c r="G34" s="139"/>
      <c r="H34" s="139"/>
      <c r="I34" s="140"/>
    </row>
    <row r="35" spans="2:9" x14ac:dyDescent="0.25">
      <c r="B35" s="134" t="s">
        <v>35</v>
      </c>
      <c r="C35" s="135"/>
      <c r="D35" s="24" t="s">
        <v>36</v>
      </c>
      <c r="E35" s="27"/>
      <c r="F35" s="27"/>
      <c r="G35" s="27"/>
      <c r="H35" s="27"/>
      <c r="I35" s="28"/>
    </row>
    <row r="36" spans="2:9" x14ac:dyDescent="0.25">
      <c r="B36" s="136" t="s">
        <v>41</v>
      </c>
      <c r="C36" s="137"/>
      <c r="D36" s="13" t="s">
        <v>103</v>
      </c>
      <c r="E36" s="29"/>
      <c r="F36" s="29"/>
      <c r="G36" s="29"/>
      <c r="H36" s="29"/>
      <c r="I36" s="30"/>
    </row>
    <row r="37" spans="2:9" x14ac:dyDescent="0.25">
      <c r="B37" s="136" t="s">
        <v>46</v>
      </c>
      <c r="C37" s="137"/>
      <c r="D37" s="13" t="s">
        <v>104</v>
      </c>
      <c r="E37" s="29"/>
      <c r="F37" s="29"/>
      <c r="G37" s="29"/>
      <c r="H37" s="29"/>
      <c r="I37" s="30"/>
    </row>
    <row r="38" spans="2:9" x14ac:dyDescent="0.25">
      <c r="B38" s="33"/>
      <c r="C38" s="31"/>
      <c r="D38" s="31"/>
      <c r="E38" s="31"/>
      <c r="F38" s="31"/>
      <c r="G38" s="31"/>
      <c r="H38" s="31"/>
      <c r="I38" s="32"/>
    </row>
    <row r="39" spans="2:9" x14ac:dyDescent="0.25">
      <c r="B39" s="138" t="s">
        <v>229</v>
      </c>
      <c r="C39" s="139"/>
      <c r="D39" s="139"/>
      <c r="E39" s="139"/>
      <c r="F39" s="139"/>
      <c r="G39" s="139"/>
      <c r="H39" s="139"/>
      <c r="I39" s="140"/>
    </row>
    <row r="40" spans="2:9" x14ac:dyDescent="0.25">
      <c r="B40" s="124" t="s">
        <v>114</v>
      </c>
      <c r="C40" s="125"/>
      <c r="D40" s="25" t="s">
        <v>107</v>
      </c>
      <c r="E40" s="8"/>
      <c r="F40" s="8"/>
      <c r="G40" s="8"/>
      <c r="H40" s="8"/>
      <c r="I40" s="26"/>
    </row>
  </sheetData>
  <sortState ref="V1:X4">
    <sortCondition ref="V3:V6"/>
  </sortState>
  <mergeCells count="13">
    <mergeCell ref="B40:C40"/>
    <mergeCell ref="A1:T1"/>
    <mergeCell ref="A13:T13"/>
    <mergeCell ref="B28:I28"/>
    <mergeCell ref="B29:I29"/>
    <mergeCell ref="B30:C30"/>
    <mergeCell ref="B31:C31"/>
    <mergeCell ref="B32:C32"/>
    <mergeCell ref="B39:I39"/>
    <mergeCell ref="B34:I34"/>
    <mergeCell ref="B35:C35"/>
    <mergeCell ref="B36:C36"/>
    <mergeCell ref="B37:C37"/>
  </mergeCells>
  <pageMargins left="0.25" right="0.25" top="0.75" bottom="0.75" header="0.3" footer="0.3"/>
  <pageSetup paperSize="5" scale="58" orientation="landscape" cellComments="atEnd" r:id="rId1"/>
  <headerFooter>
    <oddFooter>&amp;L&amp;"-,Italique"&amp;9Fichier : &amp;Z&amp;F
Feuille : &amp;A&amp;R&amp;"-,Italique"&amp;9Imprimé le : &amp;D
à &amp;T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3">
    <pageSetUpPr fitToPage="1"/>
  </sheetPr>
  <dimension ref="A1:L30"/>
  <sheetViews>
    <sheetView topLeftCell="A4" workbookViewId="0">
      <selection activeCell="B29" sqref="B29"/>
    </sheetView>
  </sheetViews>
  <sheetFormatPr baseColWidth="10" defaultRowHeight="15" x14ac:dyDescent="0.25"/>
  <cols>
    <col min="1" max="3" width="17.7109375" customWidth="1"/>
    <col min="4" max="4" width="3.7109375" customWidth="1"/>
    <col min="5" max="7" width="17.7109375" customWidth="1"/>
    <col min="8" max="8" width="3.7109375" customWidth="1"/>
    <col min="9" max="11" width="17.7109375" customWidth="1"/>
  </cols>
  <sheetData>
    <row r="1" spans="1:12" ht="23.25" x14ac:dyDescent="0.25">
      <c r="A1" s="144" t="s">
        <v>17</v>
      </c>
      <c r="B1" s="144"/>
      <c r="C1" s="144"/>
      <c r="D1" s="144"/>
      <c r="E1" s="144"/>
      <c r="F1" s="144"/>
      <c r="G1" s="144"/>
      <c r="H1" s="144"/>
      <c r="I1" s="144"/>
      <c r="J1" s="144"/>
      <c r="K1" s="144"/>
      <c r="L1" s="48"/>
    </row>
    <row r="2" spans="1:12" ht="18.75" x14ac:dyDescent="0.25">
      <c r="A2" s="145" t="s">
        <v>102</v>
      </c>
      <c r="B2" s="145"/>
      <c r="C2" s="145"/>
      <c r="D2" s="145"/>
      <c r="E2" s="145"/>
      <c r="F2" s="145"/>
      <c r="G2" s="145"/>
      <c r="H2" s="145"/>
      <c r="I2" s="145"/>
      <c r="J2" s="145"/>
      <c r="K2" s="145"/>
      <c r="L2" s="48"/>
    </row>
    <row r="3" spans="1:12" x14ac:dyDescent="0.25">
      <c r="A3" s="48"/>
      <c r="B3" s="48"/>
      <c r="C3" s="48"/>
      <c r="D3" s="48"/>
      <c r="E3" s="48"/>
      <c r="F3" s="48"/>
      <c r="G3" s="48"/>
      <c r="H3" s="48"/>
      <c r="I3" s="48"/>
      <c r="J3" s="48"/>
      <c r="K3" s="48"/>
      <c r="L3" s="48"/>
    </row>
    <row r="4" spans="1:12" ht="30" x14ac:dyDescent="0.4">
      <c r="A4" s="149" t="str">
        <f>AnneeEnCours!A5</f>
        <v>Dépt 1</v>
      </c>
      <c r="B4" s="149"/>
      <c r="C4" s="149"/>
      <c r="D4" s="48"/>
      <c r="E4" s="150" t="str">
        <f>AnneeEnCours!A6</f>
        <v>Dépt 2</v>
      </c>
      <c r="F4" s="150"/>
      <c r="G4" s="150"/>
      <c r="H4" s="48"/>
      <c r="I4" s="150" t="str">
        <f>AnneeEnCours!A7</f>
        <v>Dépt 3</v>
      </c>
      <c r="J4" s="150"/>
      <c r="K4" s="150"/>
      <c r="L4" s="48"/>
    </row>
    <row r="5" spans="1:12" ht="15.75" thickBot="1" x14ac:dyDescent="0.3">
      <c r="A5" s="48"/>
      <c r="B5" s="49"/>
      <c r="C5" s="48"/>
      <c r="D5" s="48"/>
      <c r="E5" s="48"/>
      <c r="F5" s="48"/>
      <c r="G5" s="48"/>
      <c r="H5" s="48"/>
      <c r="I5" s="48"/>
      <c r="J5" s="48"/>
      <c r="K5" s="48"/>
      <c r="L5" s="48"/>
    </row>
    <row r="6" spans="1:12" s="6" customFormat="1" ht="18" x14ac:dyDescent="0.25">
      <c r="A6" s="146" t="s">
        <v>18</v>
      </c>
      <c r="B6" s="147"/>
      <c r="C6" s="147"/>
      <c r="D6" s="147"/>
      <c r="E6" s="147"/>
      <c r="F6" s="147"/>
      <c r="G6" s="147"/>
      <c r="H6" s="147"/>
      <c r="I6" s="147"/>
      <c r="J6" s="147"/>
      <c r="K6" s="148"/>
      <c r="L6" s="50"/>
    </row>
    <row r="7" spans="1:12" s="29" customFormat="1" ht="11.1" customHeight="1" x14ac:dyDescent="0.25">
      <c r="A7" s="51" t="s">
        <v>22</v>
      </c>
      <c r="B7" s="51" t="s">
        <v>18</v>
      </c>
      <c r="C7" s="51" t="s">
        <v>24</v>
      </c>
      <c r="D7" s="52"/>
      <c r="E7" s="51" t="s">
        <v>22</v>
      </c>
      <c r="F7" s="51" t="s">
        <v>18</v>
      </c>
      <c r="G7" s="51" t="s">
        <v>24</v>
      </c>
      <c r="H7" s="52"/>
      <c r="I7" s="51" t="s">
        <v>22</v>
      </c>
      <c r="J7" s="51" t="s">
        <v>18</v>
      </c>
      <c r="K7" s="51" t="s">
        <v>24</v>
      </c>
      <c r="L7" s="53"/>
    </row>
    <row r="8" spans="1:12" ht="33" customHeight="1" thickBot="1" x14ac:dyDescent="0.3">
      <c r="A8" s="54">
        <f>SUM(Dept1An)</f>
        <v>96361</v>
      </c>
      <c r="B8" s="55">
        <v>205350</v>
      </c>
      <c r="C8" s="9">
        <f>A8/B8</f>
        <v>0.4692524957389822</v>
      </c>
      <c r="D8" s="56"/>
      <c r="E8" s="57">
        <f>SUM(Dept2An)</f>
        <v>87773</v>
      </c>
      <c r="F8" s="55">
        <v>181100</v>
      </c>
      <c r="G8" s="9">
        <f>E8/F8</f>
        <v>0.48466593042517947</v>
      </c>
      <c r="H8" s="56"/>
      <c r="I8" s="57">
        <f>SUM(Dept3An)</f>
        <v>55550</v>
      </c>
      <c r="J8" s="55">
        <v>106500</v>
      </c>
      <c r="K8" s="10">
        <f>I8/J8</f>
        <v>0.52159624413145544</v>
      </c>
      <c r="L8" s="48"/>
    </row>
    <row r="9" spans="1:12" ht="24" customHeight="1" thickBot="1" x14ac:dyDescent="0.3">
      <c r="A9" s="48"/>
      <c r="B9" s="48"/>
      <c r="C9" s="48"/>
      <c r="D9" s="48"/>
      <c r="E9" s="48"/>
      <c r="F9" s="48"/>
      <c r="G9" s="48"/>
      <c r="H9" s="48"/>
      <c r="I9" s="48"/>
      <c r="J9" s="48"/>
      <c r="K9" s="48"/>
      <c r="L9" s="48"/>
    </row>
    <row r="10" spans="1:12" s="6" customFormat="1" ht="18" x14ac:dyDescent="0.25">
      <c r="A10" s="141" t="s">
        <v>20</v>
      </c>
      <c r="B10" s="142"/>
      <c r="C10" s="142"/>
      <c r="D10" s="142"/>
      <c r="E10" s="142"/>
      <c r="F10" s="142"/>
      <c r="G10" s="142"/>
      <c r="H10" s="142"/>
      <c r="I10" s="142"/>
      <c r="J10" s="142"/>
      <c r="K10" s="143"/>
      <c r="L10" s="50"/>
    </row>
    <row r="11" spans="1:12" s="29" customFormat="1" ht="11.1" customHeight="1" x14ac:dyDescent="0.25">
      <c r="A11" s="51" t="s">
        <v>22</v>
      </c>
      <c r="B11" s="51" t="s">
        <v>23</v>
      </c>
      <c r="C11" s="51" t="s">
        <v>24</v>
      </c>
      <c r="D11" s="52"/>
      <c r="E11" s="51" t="s">
        <v>22</v>
      </c>
      <c r="F11" s="51" t="s">
        <v>23</v>
      </c>
      <c r="G11" s="51" t="s">
        <v>24</v>
      </c>
      <c r="H11" s="52"/>
      <c r="I11" s="51" t="s">
        <v>22</v>
      </c>
      <c r="J11" s="51" t="s">
        <v>23</v>
      </c>
      <c r="K11" s="51" t="s">
        <v>24</v>
      </c>
      <c r="L11" s="53"/>
    </row>
    <row r="12" spans="1:12" ht="33" customHeight="1" thickBot="1" x14ac:dyDescent="0.3">
      <c r="A12" s="54">
        <f>SUM(Dept1An)</f>
        <v>96361</v>
      </c>
      <c r="B12" s="55">
        <f>SUM(Dept1AnP)</f>
        <v>195577</v>
      </c>
      <c r="C12" s="9">
        <f>A12/B12</f>
        <v>0.49270108448334926</v>
      </c>
      <c r="D12" s="56"/>
      <c r="E12" s="57">
        <f>SUM(Dept2An)</f>
        <v>87773</v>
      </c>
      <c r="F12" s="55">
        <f>SUM(Dept2AnP)</f>
        <v>172404</v>
      </c>
      <c r="G12" s="9">
        <f>E12/F12</f>
        <v>0.50911231757963848</v>
      </c>
      <c r="H12" s="56"/>
      <c r="I12" s="57">
        <f>SUM(Dept3An)</f>
        <v>55550</v>
      </c>
      <c r="J12" s="55">
        <f>SUM(Dept3AnP)</f>
        <v>101427</v>
      </c>
      <c r="K12" s="10">
        <f>I12/J12</f>
        <v>0.54768454159148949</v>
      </c>
      <c r="L12" s="48"/>
    </row>
    <row r="13" spans="1:12" ht="24" customHeight="1" thickBot="1" x14ac:dyDescent="0.3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</row>
    <row r="14" spans="1:12" s="6" customFormat="1" ht="18" x14ac:dyDescent="0.25">
      <c r="A14" s="141" t="s">
        <v>19</v>
      </c>
      <c r="B14" s="142"/>
      <c r="C14" s="142"/>
      <c r="D14" s="142"/>
      <c r="E14" s="142"/>
      <c r="F14" s="142"/>
      <c r="G14" s="142"/>
      <c r="H14" s="142"/>
      <c r="I14" s="142"/>
      <c r="J14" s="142"/>
      <c r="K14" s="143"/>
      <c r="L14" s="50"/>
    </row>
    <row r="15" spans="1:12" s="29" customFormat="1" ht="11.1" customHeight="1" x14ac:dyDescent="0.25">
      <c r="A15" s="51" t="s">
        <v>22</v>
      </c>
      <c r="B15" s="51" t="s">
        <v>23</v>
      </c>
      <c r="C15" s="51" t="s">
        <v>24</v>
      </c>
      <c r="D15" s="52"/>
      <c r="E15" s="51" t="s">
        <v>22</v>
      </c>
      <c r="F15" s="51" t="s">
        <v>23</v>
      </c>
      <c r="G15" s="51" t="s">
        <v>24</v>
      </c>
      <c r="H15" s="52"/>
      <c r="I15" s="51" t="s">
        <v>22</v>
      </c>
      <c r="J15" s="51" t="s">
        <v>23</v>
      </c>
      <c r="K15" s="51" t="s">
        <v>24</v>
      </c>
      <c r="L15" s="53"/>
    </row>
    <row r="16" spans="1:12" ht="33" customHeight="1" thickBot="1" x14ac:dyDescent="0.3">
      <c r="A16" s="54">
        <f>AVERAGE(Dept1An)</f>
        <v>16060.166666666666</v>
      </c>
      <c r="B16" s="55">
        <f>AVERAGE(Dept1AnP)</f>
        <v>16298.083333333334</v>
      </c>
      <c r="C16" s="9">
        <f>(A16/B16)-1</f>
        <v>-1.4597831033301589E-2</v>
      </c>
      <c r="D16" s="56"/>
      <c r="E16" s="57">
        <f>AVERAGE(Dept2An)</f>
        <v>14628.833333333334</v>
      </c>
      <c r="F16" s="55">
        <f>AVERAGE(Dept2AnP)</f>
        <v>14367</v>
      </c>
      <c r="G16" s="9">
        <f>(E16/F16)-1</f>
        <v>1.8224635159277192E-2</v>
      </c>
      <c r="H16" s="56"/>
      <c r="I16" s="57">
        <f>AVERAGE(Dept3An)</f>
        <v>9258.3333333333339</v>
      </c>
      <c r="J16" s="55">
        <f>AVERAGE(Dept3AnP)</f>
        <v>8452.25</v>
      </c>
      <c r="K16" s="10">
        <f>(I16/J16)-1</f>
        <v>9.5369083182978986E-2</v>
      </c>
      <c r="L16" s="48"/>
    </row>
    <row r="17" spans="1:12" ht="24" customHeight="1" thickBot="1" x14ac:dyDescent="0.3">
      <c r="A17" s="48"/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</row>
    <row r="18" spans="1:12" ht="17.25" customHeight="1" thickBot="1" x14ac:dyDescent="0.3">
      <c r="A18" s="141" t="s">
        <v>0</v>
      </c>
      <c r="B18" s="142"/>
      <c r="C18" s="142"/>
      <c r="D18" s="142"/>
      <c r="E18" s="142"/>
      <c r="F18" s="142"/>
      <c r="G18" s="142"/>
      <c r="H18" s="142"/>
      <c r="I18" s="142"/>
      <c r="J18" s="142"/>
      <c r="K18" s="143"/>
      <c r="L18" s="48"/>
    </row>
    <row r="19" spans="1:12" ht="17.25" customHeight="1" x14ac:dyDescent="0.25">
      <c r="A19" s="141" t="s">
        <v>21</v>
      </c>
      <c r="B19" s="142"/>
      <c r="C19" s="142"/>
      <c r="D19" s="142"/>
      <c r="E19" s="142"/>
      <c r="F19" s="142"/>
      <c r="G19" s="142"/>
      <c r="H19" s="142"/>
      <c r="I19" s="142"/>
      <c r="J19" s="142"/>
      <c r="K19" s="143"/>
      <c r="L19" s="48"/>
    </row>
    <row r="20" spans="1:12" s="29" customFormat="1" ht="11.1" customHeight="1" x14ac:dyDescent="0.25">
      <c r="A20" s="51" t="s">
        <v>22</v>
      </c>
      <c r="B20" s="51" t="s">
        <v>23</v>
      </c>
      <c r="C20" s="51" t="s">
        <v>24</v>
      </c>
      <c r="D20" s="52"/>
      <c r="E20" s="51" t="s">
        <v>22</v>
      </c>
      <c r="F20" s="51" t="s">
        <v>23</v>
      </c>
      <c r="G20" s="51" t="s">
        <v>24</v>
      </c>
      <c r="H20" s="52"/>
      <c r="I20" s="51" t="s">
        <v>22</v>
      </c>
      <c r="J20" s="51" t="s">
        <v>23</v>
      </c>
      <c r="K20" s="51" t="s">
        <v>24</v>
      </c>
      <c r="L20" s="53"/>
    </row>
    <row r="21" spans="1:12" ht="33" customHeight="1" thickBot="1" x14ac:dyDescent="0.3">
      <c r="A21" s="54">
        <f>HLOOKUP(C_Mois,D_Annee,2,FALSE)</f>
        <v>14355</v>
      </c>
      <c r="B21" s="55">
        <f>HLOOKUP(C_Mois,D_AnneeP,2,FALSE)</f>
        <v>13503</v>
      </c>
      <c r="C21" s="9">
        <f>(A21/B21)-1</f>
        <v>6.3097089535658846E-2</v>
      </c>
      <c r="D21" s="56"/>
      <c r="E21" s="57">
        <f>HLOOKUP(C_Mois,D_Annee,3,FALSE)</f>
        <v>14805</v>
      </c>
      <c r="F21" s="55">
        <f>HLOOKUP(C_Mois,D_AnneeP,3,FALSE)</f>
        <v>14015</v>
      </c>
      <c r="G21" s="9">
        <f>(E21/F21)-1</f>
        <v>5.6368176953264459E-2</v>
      </c>
      <c r="H21" s="56"/>
      <c r="I21" s="57">
        <f>HLOOKUP(C_Mois,D_Annee,4,FALSE)</f>
        <v>9870</v>
      </c>
      <c r="J21" s="55">
        <f>HLOOKUP(C_Mois,D_AnneeP,4,FALSE)</f>
        <v>8500</v>
      </c>
      <c r="K21" s="10">
        <f>(I21/J21)-1</f>
        <v>0.16117647058823525</v>
      </c>
      <c r="L21" s="48"/>
    </row>
    <row r="22" spans="1:12" ht="24" customHeight="1" thickBot="1" x14ac:dyDescent="0.3">
      <c r="A22" s="48"/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</row>
    <row r="23" spans="1:12" ht="17.25" customHeight="1" x14ac:dyDescent="0.25">
      <c r="A23" s="141" t="s">
        <v>25</v>
      </c>
      <c r="B23" s="142"/>
      <c r="C23" s="142"/>
      <c r="D23" s="142"/>
      <c r="E23" s="142"/>
      <c r="F23" s="142"/>
      <c r="G23" s="142"/>
      <c r="H23" s="142"/>
      <c r="I23" s="142"/>
      <c r="J23" s="142"/>
      <c r="K23" s="143"/>
      <c r="L23" s="48"/>
    </row>
    <row r="24" spans="1:12" ht="17.25" customHeight="1" x14ac:dyDescent="0.25">
      <c r="A24" s="58"/>
      <c r="B24" s="59"/>
      <c r="C24" s="59"/>
      <c r="D24" s="59"/>
      <c r="E24" s="60" t="s">
        <v>26</v>
      </c>
      <c r="F24" s="61" t="s">
        <v>27</v>
      </c>
      <c r="G24" s="62" t="str">
        <f ca="1">D_Mois_EnCours</f>
        <v>Juin</v>
      </c>
      <c r="H24" s="59"/>
      <c r="I24" s="59"/>
      <c r="J24" s="59"/>
      <c r="K24" s="63"/>
      <c r="L24" s="48"/>
    </row>
    <row r="25" spans="1:12" s="29" customFormat="1" ht="11.1" customHeight="1" x14ac:dyDescent="0.25">
      <c r="A25" s="51" t="s">
        <v>22</v>
      </c>
      <c r="B25" s="51" t="s">
        <v>23</v>
      </c>
      <c r="C25" s="51" t="s">
        <v>24</v>
      </c>
      <c r="D25" s="52"/>
      <c r="E25" s="51" t="s">
        <v>22</v>
      </c>
      <c r="F25" s="51" t="s">
        <v>23</v>
      </c>
      <c r="G25" s="51" t="s">
        <v>24</v>
      </c>
      <c r="H25" s="52"/>
      <c r="I25" s="51" t="s">
        <v>22</v>
      </c>
      <c r="J25" s="51" t="s">
        <v>23</v>
      </c>
      <c r="K25" s="51" t="s">
        <v>24</v>
      </c>
      <c r="L25" s="53"/>
    </row>
    <row r="26" spans="1:12" ht="33" customHeight="1" thickBot="1" x14ac:dyDescent="0.3">
      <c r="A26" s="54">
        <f ca="1">SUM(Dept1AnCum)</f>
        <v>96361</v>
      </c>
      <c r="B26" s="55">
        <f ca="1">SUM(Dept1AnPCum)</f>
        <v>89324</v>
      </c>
      <c r="C26" s="9">
        <f ca="1">(A26/B26)-1</f>
        <v>7.8780618870628372E-2</v>
      </c>
      <c r="D26" s="56"/>
      <c r="E26" s="57">
        <f ca="1">SUM(Dept2AnCum)</f>
        <v>87773</v>
      </c>
      <c r="F26" s="55">
        <f ca="1">SUM(Dept2AnPCum)</f>
        <v>86331</v>
      </c>
      <c r="G26" s="9">
        <f ca="1">(E26/F26)-1</f>
        <v>1.6703154139301013E-2</v>
      </c>
      <c r="H26" s="56"/>
      <c r="I26" s="57">
        <f ca="1">SUM(Dept3AnCum)</f>
        <v>55550</v>
      </c>
      <c r="J26" s="55">
        <f ca="1">SUM(Dept3AnPCum)</f>
        <v>51856</v>
      </c>
      <c r="K26" s="10">
        <f ca="1">(I26/J26)-1</f>
        <v>7.1235729713051477E-2</v>
      </c>
      <c r="L26" s="48"/>
    </row>
    <row r="27" spans="1:12" x14ac:dyDescent="0.25">
      <c r="A27" s="48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</row>
    <row r="28" spans="1:12" x14ac:dyDescent="0.25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</row>
    <row r="29" spans="1:12" x14ac:dyDescent="0.25">
      <c r="A29" s="48"/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</row>
    <row r="30" spans="1:12" x14ac:dyDescent="0.25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</row>
  </sheetData>
  <mergeCells count="11">
    <mergeCell ref="A19:K19"/>
    <mergeCell ref="A23:K23"/>
    <mergeCell ref="A1:K1"/>
    <mergeCell ref="A2:K2"/>
    <mergeCell ref="A6:K6"/>
    <mergeCell ref="A14:K14"/>
    <mergeCell ref="A18:K18"/>
    <mergeCell ref="A4:C4"/>
    <mergeCell ref="E4:G4"/>
    <mergeCell ref="I4:K4"/>
    <mergeCell ref="A10:K10"/>
  </mergeCells>
  <conditionalFormatting sqref="C21 G21 K21">
    <cfRule type="cellIs" dxfId="3" priority="4" stopIfTrue="1" operator="lessThan">
      <formula>0</formula>
    </cfRule>
  </conditionalFormatting>
  <conditionalFormatting sqref="K26">
    <cfRule type="cellIs" dxfId="2" priority="3" stopIfTrue="1" operator="lessThan">
      <formula>0</formula>
    </cfRule>
  </conditionalFormatting>
  <conditionalFormatting sqref="G26">
    <cfRule type="cellIs" dxfId="1" priority="2" stopIfTrue="1" operator="lessThan">
      <formula>0</formula>
    </cfRule>
  </conditionalFormatting>
  <conditionalFormatting sqref="C26">
    <cfRule type="cellIs" dxfId="0" priority="1" stopIfTrue="1" operator="lessThan">
      <formula>0</formula>
    </cfRule>
  </conditionalFormatting>
  <dataValidations count="1">
    <dataValidation type="list" allowBlank="1" showInputMessage="1" showErrorMessage="1" sqref="A18:K18">
      <formula1>L_MoisCum</formula1>
    </dataValidation>
  </dataValidations>
  <printOptions headings="1"/>
  <pageMargins left="0.25" right="0.25" top="0.75" bottom="0.75" header="0.3" footer="0.3"/>
  <pageSetup paperSize="5" scale="84" orientation="landscape" cellComments="atEnd" r:id="rId1"/>
  <headerFooter>
    <oddFooter>&amp;C&amp;F&amp;L&amp;A&amp;R&amp;"-,Italique"&amp;9Imprimé le : &amp;D
à &amp;T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>
    <pageSetUpPr fitToPage="1"/>
  </sheetPr>
  <dimension ref="A3:M15"/>
  <sheetViews>
    <sheetView workbookViewId="0"/>
  </sheetViews>
  <sheetFormatPr baseColWidth="10" defaultRowHeight="15" x14ac:dyDescent="0.25"/>
  <cols>
    <col min="1" max="1" width="11.42578125" customWidth="1"/>
    <col min="2" max="13" width="11.7109375" customWidth="1"/>
  </cols>
  <sheetData>
    <row r="3" spans="1:13" ht="18.75" x14ac:dyDescent="0.3">
      <c r="B3" s="151" t="s">
        <v>15</v>
      </c>
      <c r="C3" s="151"/>
      <c r="D3" s="151"/>
      <c r="E3" s="151"/>
      <c r="F3" s="151"/>
      <c r="G3" s="151"/>
      <c r="H3" s="151"/>
      <c r="I3" s="151"/>
      <c r="J3" s="151"/>
      <c r="K3" s="151"/>
      <c r="L3" s="151"/>
      <c r="M3" s="151"/>
    </row>
    <row r="4" spans="1:13" x14ac:dyDescent="0.25">
      <c r="B4" s="4" t="s">
        <v>0</v>
      </c>
      <c r="C4" s="4" t="s">
        <v>1</v>
      </c>
      <c r="D4" s="4" t="s">
        <v>2</v>
      </c>
      <c r="E4" s="4" t="s">
        <v>3</v>
      </c>
      <c r="F4" s="4" t="s">
        <v>4</v>
      </c>
      <c r="G4" s="4" t="s">
        <v>5</v>
      </c>
      <c r="H4" s="4" t="s">
        <v>6</v>
      </c>
      <c r="I4" s="4" t="s">
        <v>7</v>
      </c>
      <c r="J4" s="4" t="s">
        <v>8</v>
      </c>
      <c r="K4" s="4" t="s">
        <v>9</v>
      </c>
      <c r="L4" s="4" t="s">
        <v>10</v>
      </c>
      <c r="M4" s="4" t="s">
        <v>11</v>
      </c>
    </row>
    <row r="5" spans="1:13" x14ac:dyDescent="0.25">
      <c r="A5" s="5" t="s">
        <v>12</v>
      </c>
      <c r="B5" s="1">
        <v>14355</v>
      </c>
      <c r="C5" s="1">
        <v>16200</v>
      </c>
      <c r="D5" s="1">
        <v>15154</v>
      </c>
      <c r="E5" s="1">
        <v>12005</v>
      </c>
      <c r="F5" s="1">
        <v>19877</v>
      </c>
      <c r="G5" s="1">
        <v>18770</v>
      </c>
      <c r="H5" s="1"/>
      <c r="I5" s="1"/>
      <c r="J5" s="1"/>
      <c r="K5" s="1"/>
      <c r="L5" s="1"/>
      <c r="M5" s="1"/>
    </row>
    <row r="6" spans="1:13" x14ac:dyDescent="0.25">
      <c r="A6" s="5" t="s">
        <v>13</v>
      </c>
      <c r="B6" s="1">
        <v>14805</v>
      </c>
      <c r="C6" s="1">
        <v>14500</v>
      </c>
      <c r="D6" s="1">
        <v>15880</v>
      </c>
      <c r="E6" s="1">
        <v>11022</v>
      </c>
      <c r="F6" s="1">
        <v>14001</v>
      </c>
      <c r="G6" s="1">
        <v>17565</v>
      </c>
      <c r="H6" s="1"/>
      <c r="I6" s="1"/>
      <c r="J6" s="1"/>
      <c r="K6" s="1"/>
      <c r="L6" s="1"/>
      <c r="M6" s="1"/>
    </row>
    <row r="7" spans="1:13" x14ac:dyDescent="0.25">
      <c r="A7" s="5" t="s">
        <v>14</v>
      </c>
      <c r="B7" s="1">
        <v>9870</v>
      </c>
      <c r="C7" s="1">
        <v>9875</v>
      </c>
      <c r="D7" s="1">
        <v>9505</v>
      </c>
      <c r="E7" s="1">
        <v>9505</v>
      </c>
      <c r="F7" s="1">
        <v>8550</v>
      </c>
      <c r="G7" s="1">
        <v>8245</v>
      </c>
      <c r="H7" s="1"/>
      <c r="I7" s="1"/>
      <c r="J7" s="1"/>
      <c r="K7" s="1"/>
      <c r="L7" s="1"/>
      <c r="M7" s="1"/>
    </row>
    <row r="8" spans="1:13" x14ac:dyDescent="0.25"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</row>
    <row r="10" spans="1:13" x14ac:dyDescent="0.25">
      <c r="B10" s="1"/>
      <c r="C10" s="1"/>
      <c r="D10" s="1"/>
      <c r="E10" s="1"/>
      <c r="F10" s="1"/>
      <c r="G10" s="1"/>
    </row>
    <row r="11" spans="1:13" x14ac:dyDescent="0.25">
      <c r="B11" s="1"/>
      <c r="C11" s="1"/>
      <c r="D11" s="1"/>
      <c r="E11" s="1"/>
      <c r="F11" s="1"/>
      <c r="G11" s="1"/>
    </row>
    <row r="12" spans="1:13" x14ac:dyDescent="0.25">
      <c r="B12" s="1"/>
      <c r="C12" s="1"/>
      <c r="D12" s="1"/>
      <c r="E12" s="1"/>
      <c r="F12" s="1"/>
      <c r="G12" s="1"/>
    </row>
    <row r="15" spans="1:13" x14ac:dyDescent="0.25">
      <c r="E15" s="11"/>
    </row>
  </sheetData>
  <mergeCells count="1">
    <mergeCell ref="B3:M3"/>
  </mergeCells>
  <pageMargins left="0.25" right="0.25" top="0.75" bottom="0.75" header="0.3" footer="0.3"/>
  <pageSetup paperSize="5" orientation="landscape" cellComments="atEnd" r:id="rId1"/>
  <headerFooter>
    <oddFooter>&amp;L&amp;"-,Italique"&amp;9Fichier : &amp;Z&amp;F
Feuille : &amp;A&amp;R&amp;"-,Italique"&amp;9Imprimé le : &amp;D
à &amp;T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/>
  <dimension ref="A3:M8"/>
  <sheetViews>
    <sheetView workbookViewId="0"/>
  </sheetViews>
  <sheetFormatPr baseColWidth="10" defaultRowHeight="15" x14ac:dyDescent="0.25"/>
  <cols>
    <col min="2" max="13" width="11.7109375" customWidth="1"/>
  </cols>
  <sheetData>
    <row r="3" spans="1:13" ht="18.75" x14ac:dyDescent="0.3">
      <c r="B3" s="151" t="s">
        <v>16</v>
      </c>
      <c r="C3" s="151"/>
      <c r="D3" s="151"/>
      <c r="E3" s="151"/>
      <c r="F3" s="151"/>
      <c r="G3" s="151"/>
      <c r="H3" s="151"/>
      <c r="I3" s="151"/>
      <c r="J3" s="151"/>
      <c r="K3" s="151"/>
      <c r="L3" s="151"/>
      <c r="M3" s="151"/>
    </row>
    <row r="4" spans="1:13" x14ac:dyDescent="0.25">
      <c r="B4" s="2" t="s">
        <v>0</v>
      </c>
      <c r="C4" s="2" t="s">
        <v>1</v>
      </c>
      <c r="D4" s="2" t="s">
        <v>2</v>
      </c>
      <c r="E4" s="2" t="s">
        <v>3</v>
      </c>
      <c r="F4" s="2" t="s">
        <v>4</v>
      </c>
      <c r="G4" s="2" t="s">
        <v>5</v>
      </c>
      <c r="H4" s="2" t="s">
        <v>6</v>
      </c>
      <c r="I4" s="2" t="s">
        <v>7</v>
      </c>
      <c r="J4" s="2" t="s">
        <v>8</v>
      </c>
      <c r="K4" s="2" t="s">
        <v>9</v>
      </c>
      <c r="L4" s="2" t="s">
        <v>10</v>
      </c>
      <c r="M4" s="2" t="s">
        <v>11</v>
      </c>
    </row>
    <row r="5" spans="1:13" x14ac:dyDescent="0.25">
      <c r="A5" s="3" t="s">
        <v>12</v>
      </c>
      <c r="B5" s="1">
        <v>13503</v>
      </c>
      <c r="C5" s="1">
        <v>15214</v>
      </c>
      <c r="D5" s="1">
        <v>14181</v>
      </c>
      <c r="E5" s="1">
        <v>11220</v>
      </c>
      <c r="F5" s="1">
        <v>18541</v>
      </c>
      <c r="G5" s="1">
        <v>16665</v>
      </c>
      <c r="H5" s="1">
        <v>15540</v>
      </c>
      <c r="I5" s="1">
        <v>18756</v>
      </c>
      <c r="J5" s="1">
        <v>13544</v>
      </c>
      <c r="K5" s="1">
        <v>18740</v>
      </c>
      <c r="L5" s="1">
        <v>20010</v>
      </c>
      <c r="M5" s="1">
        <v>19663</v>
      </c>
    </row>
    <row r="6" spans="1:13" x14ac:dyDescent="0.25">
      <c r="A6" s="3" t="s">
        <v>13</v>
      </c>
      <c r="B6" s="1">
        <v>14015</v>
      </c>
      <c r="C6" s="1">
        <v>15400</v>
      </c>
      <c r="D6" s="1">
        <v>13888</v>
      </c>
      <c r="E6" s="1">
        <v>10200</v>
      </c>
      <c r="F6" s="1">
        <v>16823</v>
      </c>
      <c r="G6" s="1">
        <v>16005</v>
      </c>
      <c r="H6" s="1">
        <v>14220</v>
      </c>
      <c r="I6" s="1">
        <v>13585</v>
      </c>
      <c r="J6" s="1">
        <v>12555</v>
      </c>
      <c r="K6" s="1">
        <v>14658</v>
      </c>
      <c r="L6" s="1">
        <v>16544</v>
      </c>
      <c r="M6" s="1">
        <v>14511</v>
      </c>
    </row>
    <row r="7" spans="1:13" x14ac:dyDescent="0.25">
      <c r="A7" s="3" t="s">
        <v>14</v>
      </c>
      <c r="B7" s="1">
        <v>8500</v>
      </c>
      <c r="C7" s="1">
        <v>9451</v>
      </c>
      <c r="D7" s="1">
        <v>8255</v>
      </c>
      <c r="E7" s="1">
        <v>8675</v>
      </c>
      <c r="F7" s="1">
        <v>8990</v>
      </c>
      <c r="G7" s="1">
        <v>7985</v>
      </c>
      <c r="H7" s="1">
        <v>7855</v>
      </c>
      <c r="I7" s="1">
        <v>8225</v>
      </c>
      <c r="J7" s="1">
        <v>8005</v>
      </c>
      <c r="K7" s="1">
        <v>8405</v>
      </c>
      <c r="L7" s="1">
        <v>9225</v>
      </c>
      <c r="M7" s="1">
        <v>7856</v>
      </c>
    </row>
    <row r="8" spans="1:13" x14ac:dyDescent="0.25"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</row>
  </sheetData>
  <mergeCells count="1">
    <mergeCell ref="B3:M3"/>
  </mergeCells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58"/>
  <sheetViews>
    <sheetView topLeftCell="A25" workbookViewId="0">
      <selection activeCell="A28" sqref="A28"/>
    </sheetView>
  </sheetViews>
  <sheetFormatPr baseColWidth="10" defaultRowHeight="15" x14ac:dyDescent="0.25"/>
  <cols>
    <col min="1" max="1" width="16.7109375" customWidth="1"/>
    <col min="2" max="2" width="65.7109375" customWidth="1"/>
    <col min="3" max="3" width="6.7109375" customWidth="1"/>
    <col min="4" max="4" width="4.7109375" customWidth="1"/>
    <col min="5" max="5" width="15.7109375" customWidth="1"/>
    <col min="7" max="7" width="6.7109375" customWidth="1"/>
    <col min="8" max="8" width="85.85546875" customWidth="1"/>
    <col min="10" max="10" width="22.7109375" customWidth="1"/>
    <col min="11" max="11" width="66.7109375" customWidth="1"/>
  </cols>
  <sheetData>
    <row r="1" spans="1:12" x14ac:dyDescent="0.25">
      <c r="A1" s="17" t="s">
        <v>169</v>
      </c>
    </row>
    <row r="2" spans="1:12" ht="15.75" thickBot="1" x14ac:dyDescent="0.3">
      <c r="A2" s="17"/>
    </row>
    <row r="3" spans="1:12" ht="21" customHeight="1" thickTop="1" thickBot="1" x14ac:dyDescent="0.3">
      <c r="A3" s="152" t="s">
        <v>120</v>
      </c>
      <c r="B3" s="152"/>
      <c r="D3" s="159" t="s">
        <v>134</v>
      </c>
      <c r="E3" s="159"/>
      <c r="G3" s="152" t="s">
        <v>64</v>
      </c>
      <c r="H3" s="152"/>
      <c r="J3" s="152" t="s">
        <v>121</v>
      </c>
      <c r="K3" s="152"/>
    </row>
    <row r="4" spans="1:12" ht="16.5" thickTop="1" thickBot="1" x14ac:dyDescent="0.3">
      <c r="A4" s="42" t="s">
        <v>185</v>
      </c>
      <c r="B4" s="90" t="s">
        <v>225</v>
      </c>
      <c r="D4" s="159"/>
      <c r="E4" s="159"/>
      <c r="G4" s="157" t="s">
        <v>122</v>
      </c>
      <c r="H4" s="158"/>
      <c r="J4" s="162" t="s">
        <v>123</v>
      </c>
      <c r="K4" s="162"/>
    </row>
    <row r="5" spans="1:12" ht="16.5" thickTop="1" thickBot="1" x14ac:dyDescent="0.3">
      <c r="A5" s="15" t="s">
        <v>101</v>
      </c>
      <c r="B5" s="13" t="s">
        <v>50</v>
      </c>
      <c r="D5" s="160" t="s">
        <v>135</v>
      </c>
      <c r="E5" s="161"/>
      <c r="G5" s="91" t="s">
        <v>198</v>
      </c>
      <c r="H5" s="21" t="s">
        <v>124</v>
      </c>
      <c r="J5" s="162" t="s">
        <v>125</v>
      </c>
      <c r="K5" s="162"/>
    </row>
    <row r="6" spans="1:12" ht="16.5" thickTop="1" thickBot="1" x14ac:dyDescent="0.3">
      <c r="A6" s="15" t="s">
        <v>28</v>
      </c>
      <c r="B6" s="13" t="s">
        <v>108</v>
      </c>
      <c r="D6" s="14" t="s">
        <v>130</v>
      </c>
      <c r="E6" s="21" t="s">
        <v>136</v>
      </c>
      <c r="G6" s="92" t="s">
        <v>126</v>
      </c>
      <c r="H6" s="18" t="s">
        <v>119</v>
      </c>
      <c r="J6" s="162" t="s">
        <v>127</v>
      </c>
      <c r="K6" s="162"/>
      <c r="L6" s="19"/>
    </row>
    <row r="7" spans="1:12" ht="16.5" thickTop="1" thickBot="1" x14ac:dyDescent="0.3">
      <c r="A7" s="15" t="s">
        <v>29</v>
      </c>
      <c r="B7" s="13" t="s">
        <v>109</v>
      </c>
      <c r="D7" s="15" t="s">
        <v>137</v>
      </c>
      <c r="E7" s="18" t="s">
        <v>138</v>
      </c>
      <c r="G7" s="92" t="s">
        <v>199</v>
      </c>
      <c r="H7" s="18" t="s">
        <v>200</v>
      </c>
      <c r="J7" s="162" t="s">
        <v>128</v>
      </c>
      <c r="K7" s="162"/>
    </row>
    <row r="8" spans="1:12" ht="16.5" thickTop="1" thickBot="1" x14ac:dyDescent="0.3">
      <c r="A8" s="43" t="s">
        <v>186</v>
      </c>
      <c r="B8" s="44" t="e">
        <f>Graphs!$V$1:$X$4</f>
        <v>#VALUE!</v>
      </c>
      <c r="D8" s="15" t="s">
        <v>139</v>
      </c>
      <c r="E8" s="18" t="s">
        <v>140</v>
      </c>
      <c r="G8" s="92" t="s">
        <v>201</v>
      </c>
      <c r="H8" s="18" t="s">
        <v>202</v>
      </c>
      <c r="J8" s="162" t="s">
        <v>129</v>
      </c>
      <c r="K8" s="162"/>
    </row>
    <row r="9" spans="1:12" ht="15.75" thickTop="1" x14ac:dyDescent="0.25">
      <c r="A9" s="15" t="s">
        <v>110</v>
      </c>
      <c r="B9" s="13" t="s">
        <v>30</v>
      </c>
      <c r="D9" s="15" t="s">
        <v>141</v>
      </c>
      <c r="E9" s="18" t="s">
        <v>142</v>
      </c>
      <c r="G9" s="92" t="s">
        <v>130</v>
      </c>
      <c r="H9" s="18" t="s">
        <v>203</v>
      </c>
    </row>
    <row r="10" spans="1:12" x14ac:dyDescent="0.25">
      <c r="A10" s="15" t="s">
        <v>31</v>
      </c>
      <c r="B10" s="13" t="s">
        <v>47</v>
      </c>
      <c r="D10" s="15" t="s">
        <v>143</v>
      </c>
      <c r="E10" s="18" t="s">
        <v>144</v>
      </c>
      <c r="G10" s="92" t="s">
        <v>204</v>
      </c>
      <c r="H10" s="18" t="s">
        <v>205</v>
      </c>
    </row>
    <row r="11" spans="1:12" x14ac:dyDescent="0.25">
      <c r="A11" s="15" t="s">
        <v>111</v>
      </c>
      <c r="B11" s="13" t="s">
        <v>32</v>
      </c>
      <c r="D11" s="15" t="s">
        <v>145</v>
      </c>
      <c r="E11" s="18" t="s">
        <v>146</v>
      </c>
      <c r="G11" s="92" t="s">
        <v>206</v>
      </c>
      <c r="H11" s="18" t="s">
        <v>207</v>
      </c>
    </row>
    <row r="12" spans="1:12" x14ac:dyDescent="0.25">
      <c r="A12" s="15" t="s">
        <v>33</v>
      </c>
      <c r="B12" s="13" t="s">
        <v>34</v>
      </c>
      <c r="D12" s="15" t="s">
        <v>147</v>
      </c>
      <c r="E12" s="18" t="s">
        <v>148</v>
      </c>
      <c r="G12" s="92" t="s">
        <v>208</v>
      </c>
      <c r="H12" s="18" t="s">
        <v>209</v>
      </c>
    </row>
    <row r="13" spans="1:12" ht="15.75" thickBot="1" x14ac:dyDescent="0.3">
      <c r="A13" s="15" t="s">
        <v>35</v>
      </c>
      <c r="B13" s="13" t="s">
        <v>36</v>
      </c>
      <c r="D13" s="15" t="s">
        <v>149</v>
      </c>
      <c r="E13" s="18" t="s">
        <v>150</v>
      </c>
      <c r="G13" s="107" t="s">
        <v>262</v>
      </c>
      <c r="H13" s="109" t="s">
        <v>263</v>
      </c>
    </row>
    <row r="14" spans="1:12" ht="16.5" thickTop="1" thickBot="1" x14ac:dyDescent="0.3">
      <c r="A14" s="15" t="s">
        <v>37</v>
      </c>
      <c r="B14" s="13" t="s">
        <v>48</v>
      </c>
      <c r="D14" s="15" t="s">
        <v>151</v>
      </c>
      <c r="E14" s="18" t="s">
        <v>152</v>
      </c>
      <c r="J14" s="152" t="s">
        <v>192</v>
      </c>
      <c r="K14" s="152"/>
    </row>
    <row r="15" spans="1:12" ht="16.5" thickTop="1" thickBot="1" x14ac:dyDescent="0.3">
      <c r="A15" s="15" t="s">
        <v>112</v>
      </c>
      <c r="B15" s="13" t="s">
        <v>38</v>
      </c>
      <c r="D15" s="15" t="s">
        <v>153</v>
      </c>
      <c r="E15" s="18" t="s">
        <v>154</v>
      </c>
      <c r="G15" s="128" t="s">
        <v>131</v>
      </c>
      <c r="H15" s="130"/>
      <c r="J15" s="128" t="s">
        <v>168</v>
      </c>
      <c r="K15" s="130"/>
    </row>
    <row r="16" spans="1:12" x14ac:dyDescent="0.25">
      <c r="A16" s="15" t="s">
        <v>39</v>
      </c>
      <c r="B16" s="13" t="s">
        <v>40</v>
      </c>
      <c r="D16" s="15" t="s">
        <v>155</v>
      </c>
      <c r="E16" s="18" t="s">
        <v>156</v>
      </c>
      <c r="G16" s="12" t="s">
        <v>65</v>
      </c>
      <c r="H16" s="18" t="s">
        <v>58</v>
      </c>
      <c r="J16" s="155" t="s">
        <v>230</v>
      </c>
      <c r="K16" s="156"/>
    </row>
    <row r="17" spans="1:11" x14ac:dyDescent="0.25">
      <c r="A17" s="15" t="s">
        <v>41</v>
      </c>
      <c r="B17" s="13" t="s">
        <v>103</v>
      </c>
      <c r="D17" s="15" t="s">
        <v>157</v>
      </c>
      <c r="E17" s="18" t="s">
        <v>158</v>
      </c>
      <c r="G17" s="12" t="s">
        <v>66</v>
      </c>
      <c r="H17" s="18" t="s">
        <v>60</v>
      </c>
      <c r="J17" s="91" t="s">
        <v>111</v>
      </c>
      <c r="K17" s="24" t="s">
        <v>32</v>
      </c>
    </row>
    <row r="18" spans="1:11" x14ac:dyDescent="0.25">
      <c r="A18" s="15" t="s">
        <v>42</v>
      </c>
      <c r="B18" s="13" t="s">
        <v>49</v>
      </c>
      <c r="D18" s="15" t="s">
        <v>159</v>
      </c>
      <c r="E18" s="18" t="s">
        <v>160</v>
      </c>
      <c r="G18" s="12" t="s">
        <v>67</v>
      </c>
      <c r="H18" s="18" t="s">
        <v>62</v>
      </c>
      <c r="J18" s="92" t="s">
        <v>112</v>
      </c>
      <c r="K18" s="13" t="s">
        <v>38</v>
      </c>
    </row>
    <row r="19" spans="1:11" x14ac:dyDescent="0.25">
      <c r="A19" s="15" t="s">
        <v>113</v>
      </c>
      <c r="B19" s="13" t="s">
        <v>43</v>
      </c>
      <c r="D19" s="15" t="s">
        <v>161</v>
      </c>
      <c r="E19" s="18" t="s">
        <v>162</v>
      </c>
      <c r="G19" s="12" t="s">
        <v>68</v>
      </c>
      <c r="H19" s="18" t="s">
        <v>58</v>
      </c>
      <c r="J19" s="92" t="s">
        <v>113</v>
      </c>
      <c r="K19" s="13" t="s">
        <v>43</v>
      </c>
    </row>
    <row r="20" spans="1:11" x14ac:dyDescent="0.25">
      <c r="A20" s="15" t="s">
        <v>44</v>
      </c>
      <c r="B20" s="13" t="s">
        <v>45</v>
      </c>
      <c r="D20" s="16" t="s">
        <v>163</v>
      </c>
      <c r="E20" s="20" t="s">
        <v>164</v>
      </c>
      <c r="G20" s="12" t="s">
        <v>69</v>
      </c>
      <c r="H20" s="18" t="s">
        <v>70</v>
      </c>
      <c r="J20" s="92"/>
      <c r="K20" s="13"/>
    </row>
    <row r="21" spans="1:11" ht="15.75" thickBot="1" x14ac:dyDescent="0.3">
      <c r="A21" s="15" t="s">
        <v>46</v>
      </c>
      <c r="B21" s="13" t="s">
        <v>104</v>
      </c>
      <c r="G21" s="12" t="s">
        <v>71</v>
      </c>
      <c r="H21" s="18" t="s">
        <v>60</v>
      </c>
      <c r="J21" s="138" t="s">
        <v>231</v>
      </c>
      <c r="K21" s="140"/>
    </row>
    <row r="22" spans="1:11" ht="15.75" thickTop="1" x14ac:dyDescent="0.25">
      <c r="A22" s="43" t="s">
        <v>187</v>
      </c>
      <c r="B22" s="44" t="s">
        <v>188</v>
      </c>
      <c r="D22" s="160" t="s">
        <v>165</v>
      </c>
      <c r="E22" s="161"/>
      <c r="G22" s="12" t="s">
        <v>72</v>
      </c>
      <c r="H22" s="18" t="s">
        <v>73</v>
      </c>
      <c r="J22" s="92" t="s">
        <v>35</v>
      </c>
      <c r="K22" s="13" t="s">
        <v>36</v>
      </c>
    </row>
    <row r="23" spans="1:11" x14ac:dyDescent="0.25">
      <c r="A23" s="43" t="s">
        <v>189</v>
      </c>
      <c r="B23" s="44" t="s">
        <v>190</v>
      </c>
      <c r="D23" s="14" t="s">
        <v>193</v>
      </c>
      <c r="E23" s="21" t="s">
        <v>194</v>
      </c>
      <c r="G23" s="12" t="s">
        <v>74</v>
      </c>
      <c r="H23" s="18" t="s">
        <v>62</v>
      </c>
      <c r="J23" s="92" t="s">
        <v>41</v>
      </c>
      <c r="K23" s="13" t="s">
        <v>103</v>
      </c>
    </row>
    <row r="24" spans="1:11" x14ac:dyDescent="0.25">
      <c r="A24" s="15" t="s">
        <v>105</v>
      </c>
      <c r="B24" s="13" t="s">
        <v>106</v>
      </c>
      <c r="D24" s="15" t="s">
        <v>195</v>
      </c>
      <c r="E24" s="18" t="s">
        <v>196</v>
      </c>
      <c r="G24" s="12" t="s">
        <v>75</v>
      </c>
      <c r="H24" s="18" t="s">
        <v>76</v>
      </c>
      <c r="J24" s="92" t="s">
        <v>46</v>
      </c>
      <c r="K24" s="13" t="s">
        <v>104</v>
      </c>
    </row>
    <row r="25" spans="1:11" x14ac:dyDescent="0.25">
      <c r="A25" s="15" t="s">
        <v>114</v>
      </c>
      <c r="B25" s="13" t="s">
        <v>107</v>
      </c>
      <c r="D25" s="16" t="s">
        <v>66</v>
      </c>
      <c r="E25" s="20" t="s">
        <v>197</v>
      </c>
      <c r="G25" s="12" t="s">
        <v>77</v>
      </c>
      <c r="H25" s="18" t="s">
        <v>78</v>
      </c>
      <c r="J25" s="92"/>
      <c r="K25" s="13"/>
    </row>
    <row r="26" spans="1:11" x14ac:dyDescent="0.25">
      <c r="A26" s="45" t="s">
        <v>191</v>
      </c>
      <c r="B26" s="97" t="s">
        <v>264</v>
      </c>
      <c r="G26" s="12" t="s">
        <v>79</v>
      </c>
      <c r="H26" s="18" t="s">
        <v>80</v>
      </c>
      <c r="J26" s="138" t="s">
        <v>232</v>
      </c>
      <c r="K26" s="140"/>
    </row>
    <row r="27" spans="1:11" x14ac:dyDescent="0.25">
      <c r="G27" s="12" t="s">
        <v>81</v>
      </c>
      <c r="H27" s="18" t="s">
        <v>82</v>
      </c>
      <c r="J27" s="22" t="s">
        <v>114</v>
      </c>
      <c r="K27" s="23" t="s">
        <v>107</v>
      </c>
    </row>
    <row r="28" spans="1:11" x14ac:dyDescent="0.25">
      <c r="G28" s="12" t="s">
        <v>83</v>
      </c>
      <c r="H28" s="18" t="s">
        <v>84</v>
      </c>
    </row>
    <row r="29" spans="1:11" x14ac:dyDescent="0.25">
      <c r="G29" s="12" t="s">
        <v>85</v>
      </c>
      <c r="H29" s="18" t="s">
        <v>86</v>
      </c>
    </row>
    <row r="30" spans="1:11" ht="15.75" thickBot="1" x14ac:dyDescent="0.3">
      <c r="G30" s="12" t="s">
        <v>87</v>
      </c>
      <c r="H30" s="18" t="s">
        <v>88</v>
      </c>
    </row>
    <row r="31" spans="1:11" ht="15.75" thickBot="1" x14ac:dyDescent="0.3">
      <c r="G31" s="12" t="s">
        <v>118</v>
      </c>
      <c r="H31" s="18" t="s">
        <v>119</v>
      </c>
      <c r="J31" s="153" t="s">
        <v>176</v>
      </c>
      <c r="K31" s="154"/>
    </row>
    <row r="32" spans="1:11" x14ac:dyDescent="0.25">
      <c r="G32" s="12" t="s">
        <v>89</v>
      </c>
      <c r="H32" s="18" t="s">
        <v>90</v>
      </c>
      <c r="J32" s="155" t="s">
        <v>233</v>
      </c>
      <c r="K32" s="156"/>
    </row>
    <row r="33" spans="7:11" x14ac:dyDescent="0.25">
      <c r="G33" s="12" t="s">
        <v>91</v>
      </c>
      <c r="H33" s="18" t="s">
        <v>92</v>
      </c>
      <c r="J33" s="93" t="s">
        <v>170</v>
      </c>
      <c r="K33" s="90" t="s">
        <v>234</v>
      </c>
    </row>
    <row r="34" spans="7:11" x14ac:dyDescent="0.25">
      <c r="G34" s="12" t="s">
        <v>93</v>
      </c>
      <c r="H34" s="18" t="s">
        <v>94</v>
      </c>
      <c r="J34" s="94" t="s">
        <v>171</v>
      </c>
      <c r="K34" s="44" t="s">
        <v>173</v>
      </c>
    </row>
    <row r="35" spans="7:11" x14ac:dyDescent="0.25">
      <c r="G35" s="12" t="s">
        <v>95</v>
      </c>
      <c r="H35" s="18" t="s">
        <v>96</v>
      </c>
      <c r="J35" s="94" t="s">
        <v>172</v>
      </c>
      <c r="K35" s="95" t="s">
        <v>235</v>
      </c>
    </row>
    <row r="36" spans="7:11" x14ac:dyDescent="0.25">
      <c r="G36" s="12" t="s">
        <v>97</v>
      </c>
      <c r="H36" s="18" t="s">
        <v>98</v>
      </c>
      <c r="J36" s="94" t="s">
        <v>171</v>
      </c>
      <c r="K36" s="44" t="s">
        <v>174</v>
      </c>
    </row>
    <row r="37" spans="7:11" x14ac:dyDescent="0.25">
      <c r="G37" s="12" t="s">
        <v>99</v>
      </c>
      <c r="H37" s="18" t="s">
        <v>100</v>
      </c>
      <c r="J37" s="94" t="s">
        <v>172</v>
      </c>
      <c r="K37" s="95" t="s">
        <v>236</v>
      </c>
    </row>
    <row r="38" spans="7:11" x14ac:dyDescent="0.25">
      <c r="G38" s="12" t="s">
        <v>51</v>
      </c>
      <c r="H38" s="18" t="s">
        <v>133</v>
      </c>
      <c r="J38" s="94" t="s">
        <v>171</v>
      </c>
      <c r="K38" s="44" t="s">
        <v>175</v>
      </c>
    </row>
    <row r="39" spans="7:11" x14ac:dyDescent="0.25">
      <c r="G39" s="12" t="s">
        <v>52</v>
      </c>
      <c r="H39" s="18" t="s">
        <v>115</v>
      </c>
      <c r="J39" s="94" t="s">
        <v>172</v>
      </c>
      <c r="K39" s="95" t="s">
        <v>237</v>
      </c>
    </row>
    <row r="40" spans="7:11" ht="15.75" thickBot="1" x14ac:dyDescent="0.3">
      <c r="G40" s="12" t="s">
        <v>53</v>
      </c>
      <c r="H40" s="18" t="s">
        <v>59</v>
      </c>
      <c r="J40" s="36"/>
      <c r="K40" s="37"/>
    </row>
    <row r="41" spans="7:11" x14ac:dyDescent="0.25">
      <c r="G41" s="12" t="s">
        <v>54</v>
      </c>
      <c r="H41" s="18" t="s">
        <v>116</v>
      </c>
      <c r="J41" s="155" t="s">
        <v>238</v>
      </c>
      <c r="K41" s="156"/>
    </row>
    <row r="42" spans="7:11" x14ac:dyDescent="0.25">
      <c r="G42" s="12" t="s">
        <v>55</v>
      </c>
      <c r="H42" s="18" t="s">
        <v>61</v>
      </c>
      <c r="J42" s="93" t="s">
        <v>170</v>
      </c>
      <c r="K42" s="90" t="s">
        <v>234</v>
      </c>
    </row>
    <row r="43" spans="7:11" x14ac:dyDescent="0.25">
      <c r="G43" s="12" t="s">
        <v>56</v>
      </c>
      <c r="H43" s="18" t="s">
        <v>117</v>
      </c>
      <c r="J43" s="94" t="s">
        <v>171</v>
      </c>
      <c r="K43" s="44" t="s">
        <v>173</v>
      </c>
    </row>
    <row r="44" spans="7:11" x14ac:dyDescent="0.25">
      <c r="G44" s="22" t="s">
        <v>57</v>
      </c>
      <c r="H44" s="20" t="s">
        <v>63</v>
      </c>
      <c r="J44" s="94" t="s">
        <v>172</v>
      </c>
      <c r="K44" s="95" t="s">
        <v>239</v>
      </c>
    </row>
    <row r="45" spans="7:11" ht="15.75" thickBot="1" x14ac:dyDescent="0.3">
      <c r="J45" s="94" t="s">
        <v>171</v>
      </c>
      <c r="K45" s="44" t="s">
        <v>174</v>
      </c>
    </row>
    <row r="46" spans="7:11" x14ac:dyDescent="0.25">
      <c r="G46" s="157" t="s">
        <v>249</v>
      </c>
      <c r="H46" s="158"/>
      <c r="J46" s="94" t="s">
        <v>172</v>
      </c>
      <c r="K46" s="95" t="s">
        <v>240</v>
      </c>
    </row>
    <row r="47" spans="7:11" x14ac:dyDescent="0.25">
      <c r="G47" s="93" t="s">
        <v>250</v>
      </c>
      <c r="H47" s="98" t="s">
        <v>184</v>
      </c>
      <c r="J47" s="94" t="s">
        <v>171</v>
      </c>
      <c r="K47" s="44" t="s">
        <v>175</v>
      </c>
    </row>
    <row r="48" spans="7:11" x14ac:dyDescent="0.25">
      <c r="G48" s="94" t="s">
        <v>251</v>
      </c>
      <c r="H48" s="104" t="s">
        <v>181</v>
      </c>
      <c r="J48" s="96" t="s">
        <v>172</v>
      </c>
      <c r="K48" s="97" t="s">
        <v>241</v>
      </c>
    </row>
    <row r="49" spans="7:11" x14ac:dyDescent="0.25">
      <c r="G49" s="94" t="s">
        <v>252</v>
      </c>
      <c r="H49" s="104" t="s">
        <v>182</v>
      </c>
    </row>
    <row r="50" spans="7:11" x14ac:dyDescent="0.25">
      <c r="G50" s="94" t="s">
        <v>253</v>
      </c>
      <c r="H50" s="104" t="s">
        <v>183</v>
      </c>
      <c r="J50" s="42" t="s">
        <v>177</v>
      </c>
      <c r="K50" s="98"/>
    </row>
    <row r="51" spans="7:11" x14ac:dyDescent="0.25">
      <c r="G51" s="94" t="s">
        <v>254</v>
      </c>
      <c r="H51" s="105" t="s">
        <v>243</v>
      </c>
      <c r="J51" s="110" t="s">
        <v>265</v>
      </c>
      <c r="K51" s="44"/>
    </row>
    <row r="52" spans="7:11" x14ac:dyDescent="0.25">
      <c r="G52" s="94" t="s">
        <v>255</v>
      </c>
      <c r="H52" s="106" t="s">
        <v>244</v>
      </c>
      <c r="J52" s="43" t="s">
        <v>178</v>
      </c>
      <c r="K52" s="44"/>
    </row>
    <row r="53" spans="7:11" x14ac:dyDescent="0.25">
      <c r="G53" s="94" t="s">
        <v>256</v>
      </c>
      <c r="H53" s="106" t="s">
        <v>226</v>
      </c>
      <c r="J53" s="99" t="s">
        <v>266</v>
      </c>
      <c r="K53" s="46"/>
    </row>
    <row r="54" spans="7:11" x14ac:dyDescent="0.25">
      <c r="G54" s="94" t="s">
        <v>257</v>
      </c>
      <c r="H54" s="106" t="s">
        <v>242</v>
      </c>
    </row>
    <row r="55" spans="7:11" x14ac:dyDescent="0.25">
      <c r="G55" s="103" t="s">
        <v>258</v>
      </c>
      <c r="H55" s="105" t="s">
        <v>245</v>
      </c>
    </row>
    <row r="56" spans="7:11" x14ac:dyDescent="0.25">
      <c r="G56" s="103" t="s">
        <v>259</v>
      </c>
      <c r="H56" s="106" t="s">
        <v>246</v>
      </c>
    </row>
    <row r="57" spans="7:11" x14ac:dyDescent="0.25">
      <c r="G57" s="103" t="s">
        <v>260</v>
      </c>
      <c r="H57" s="106" t="s">
        <v>247</v>
      </c>
    </row>
    <row r="58" spans="7:11" x14ac:dyDescent="0.25">
      <c r="G58" s="107" t="s">
        <v>261</v>
      </c>
      <c r="H58" s="108" t="s">
        <v>248</v>
      </c>
    </row>
  </sheetData>
  <mergeCells count="22">
    <mergeCell ref="G46:H46"/>
    <mergeCell ref="J8:K8"/>
    <mergeCell ref="J4:K4"/>
    <mergeCell ref="J5:K5"/>
    <mergeCell ref="J6:K6"/>
    <mergeCell ref="J7:K7"/>
    <mergeCell ref="J3:K3"/>
    <mergeCell ref="J31:K31"/>
    <mergeCell ref="J32:K32"/>
    <mergeCell ref="J41:K41"/>
    <mergeCell ref="A3:B3"/>
    <mergeCell ref="G3:H3"/>
    <mergeCell ref="G4:H4"/>
    <mergeCell ref="G15:H15"/>
    <mergeCell ref="D3:E4"/>
    <mergeCell ref="D5:E5"/>
    <mergeCell ref="J15:K15"/>
    <mergeCell ref="J16:K16"/>
    <mergeCell ref="J21:K21"/>
    <mergeCell ref="J26:K26"/>
    <mergeCell ref="D22:E22"/>
    <mergeCell ref="J14:K14"/>
  </mergeCells>
  <pageMargins left="0.25" right="0.25" top="0.75" bottom="0.75" header="0.3" footer="0.3"/>
  <pageSetup paperSize="5" scale="55" orientation="landscape" cellComments="atEnd" r:id="rId1"/>
  <headerFooter>
    <oddFooter>&amp;L&amp;"-,Italique"&amp;9Fichier : &amp;Z&amp;F
Feuille : &amp;A&amp;R&amp;"-,Italique"&amp;9Imprimé le : &amp;D
à &amp;T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6</vt:i4>
      </vt:variant>
      <vt:variant>
        <vt:lpstr>Plages nommées</vt:lpstr>
      </vt:variant>
      <vt:variant>
        <vt:i4>14</vt:i4>
      </vt:variant>
    </vt:vector>
  </HeadingPairs>
  <TitlesOfParts>
    <vt:vector size="20" baseType="lpstr">
      <vt:lpstr>TDB</vt:lpstr>
      <vt:lpstr>Graphs</vt:lpstr>
      <vt:lpstr>Sommaire</vt:lpstr>
      <vt:lpstr>AnneeEnCours</vt:lpstr>
      <vt:lpstr>AnneePrecedente</vt:lpstr>
      <vt:lpstr>Paramètres</vt:lpstr>
      <vt:lpstr>C_ChoixGraph</vt:lpstr>
      <vt:lpstr>C_Mois</vt:lpstr>
      <vt:lpstr>D_Annee</vt:lpstr>
      <vt:lpstr>D_AnneeP</vt:lpstr>
      <vt:lpstr>D_GraphAdresses</vt:lpstr>
      <vt:lpstr>Dept1An</vt:lpstr>
      <vt:lpstr>Dept1AnP</vt:lpstr>
      <vt:lpstr>Dept2An</vt:lpstr>
      <vt:lpstr>Dept2AnP</vt:lpstr>
      <vt:lpstr>Dept3An</vt:lpstr>
      <vt:lpstr>Dept3AnP</vt:lpstr>
      <vt:lpstr>L_Dept</vt:lpstr>
      <vt:lpstr>L_TypeGraphs</vt:lpstr>
      <vt:lpstr>TDB!Zone_d_impression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REJEAN</dc:creator>
  <cp:lastModifiedBy>rejean croteau</cp:lastModifiedBy>
  <cp:lastPrinted>2014-09-28T16:30:33Z</cp:lastPrinted>
  <dcterms:created xsi:type="dcterms:W3CDTF">2013-08-30T17:45:59Z</dcterms:created>
  <dcterms:modified xsi:type="dcterms:W3CDTF">2014-09-28T18:42:38Z</dcterms:modified>
</cp:coreProperties>
</file>