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6555" yWindow="45" windowWidth="19005" windowHeight="11760"/>
  </bookViews>
  <sheets>
    <sheet name="Sommaire" sheetId="4" r:id="rId1"/>
    <sheet name="AnneeEnCours" sheetId="2" r:id="rId2"/>
    <sheet name="AnneePrecedente" sheetId="1" r:id="rId3"/>
    <sheet name="Paramètres" sheetId="5" r:id="rId4"/>
  </sheets>
  <definedNames>
    <definedName name="C_Mois" comment="Liste déroulante de mois Feuille sommaire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J21" i="4" l="1"/>
  <c r="F21" i="4"/>
  <c r="B21" i="4"/>
  <c r="I21" i="4" l="1"/>
  <c r="K21" i="4" s="1"/>
  <c r="E21" i="4"/>
  <c r="G21" i="4" s="1"/>
  <c r="A21" i="4"/>
  <c r="C21" i="4" s="1"/>
  <c r="I4" i="4"/>
  <c r="E4" i="4"/>
  <c r="A4" i="4"/>
  <c r="A8" i="4"/>
  <c r="E8" i="4"/>
  <c r="G8" i="4"/>
  <c r="I8" i="4"/>
  <c r="K8" i="4"/>
  <c r="A12" i="4"/>
  <c r="B12" i="4"/>
  <c r="C8" i="4"/>
  <c r="C12" i="4"/>
  <c r="E12" i="4"/>
  <c r="F12" i="4"/>
  <c r="G12" i="4"/>
  <c r="I12" i="4"/>
  <c r="J12" i="4"/>
  <c r="K12" i="4"/>
  <c r="A16" i="4"/>
  <c r="B16" i="4"/>
  <c r="E16" i="4"/>
  <c r="F16" i="4"/>
  <c r="G16" i="4"/>
  <c r="I16" i="4"/>
  <c r="J16" i="4"/>
  <c r="K16" i="4"/>
  <c r="C26" i="4"/>
  <c r="G26" i="4"/>
  <c r="K26" i="4"/>
  <c r="C16" i="4"/>
</calcChain>
</file>

<file path=xl/sharedStrings.xml><?xml version="1.0" encoding="utf-8"?>
<sst xmlns="http://schemas.openxmlformats.org/spreadsheetml/2006/main" count="191" uniqueCount="130">
  <si>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</si>
  <si>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</si>
  <si>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</si>
  <si>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</si>
  <si>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</si>
  <si>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</si>
  <si>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</si>
  <si>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</si>
  <si>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</si>
  <si>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</si>
  <si>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</si>
  <si>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</si>
  <si>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</si>
  <si>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</si>
  <si>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</si>
  <si>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</si>
  <si>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</si>
  <si>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</si>
  <si>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</si>
  <si>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</si>
  <si>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</si>
  <si>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</si>
  <si>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</si>
  <si>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</si>
  <si>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</si>
  <si>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</si>
  <si>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</si>
  <si>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</si>
  <si>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</si>
  <si>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=AnneeEnCours!$B$4:$M$7</t>
  </si>
  <si>
    <t>D_AnneeP</t>
  </si>
  <si>
    <t>=AnneePrecedente!$B$4:$M$7</t>
  </si>
  <si>
    <t>=Sommaire!$A$18</t>
  </si>
  <si>
    <t>Dept1An</t>
  </si>
  <si>
    <t>=AnneeEnCours!$B$5:$M$5</t>
  </si>
  <si>
    <t>Dept1AnP</t>
  </si>
  <si>
    <t>=AnneePrecedente!$B$5:$M$5</t>
  </si>
  <si>
    <t>Dept2An</t>
  </si>
  <si>
    <t>=AnneeEnCours!$B$6:$M$6</t>
  </si>
  <si>
    <t>Dept2AnP</t>
  </si>
  <si>
    <t>=AnneePrecedente!$B$6:$M$6</t>
  </si>
  <si>
    <t>Dept3An</t>
  </si>
  <si>
    <t>=AnneeEnCours!$B$7:$M$7</t>
  </si>
  <si>
    <t>Dept3AnP</t>
  </si>
  <si>
    <t>=AnneePrecedente!$B$7:$M$7</t>
  </si>
  <si>
    <t>L_Mois</t>
  </si>
  <si>
    <t>=AnneeEnCours!$B$4:$M$4</t>
  </si>
  <si>
    <t>Comparatif année actuelle vs année précédente</t>
  </si>
  <si>
    <t>Liste des adresses et leur formules respectives</t>
  </si>
  <si>
    <t>A8</t>
  </si>
  <si>
    <t>E8</t>
  </si>
  <si>
    <t>I8</t>
  </si>
  <si>
    <t>A12</t>
  </si>
  <si>
    <t>B12</t>
  </si>
  <si>
    <t>E12</t>
  </si>
  <si>
    <t>F12</t>
  </si>
  <si>
    <t>I12</t>
  </si>
  <si>
    <t>J12</t>
  </si>
  <si>
    <t>A16</t>
  </si>
  <si>
    <t>B16</t>
  </si>
  <si>
    <t>E16</t>
  </si>
  <si>
    <t>F16</t>
  </si>
  <si>
    <t>I16</t>
  </si>
  <si>
    <t>J16</t>
  </si>
  <si>
    <t>A21</t>
  </si>
  <si>
    <t>B21</t>
  </si>
  <si>
    <t>E21</t>
  </si>
  <si>
    <t>F21</t>
  </si>
  <si>
    <t>I21</t>
  </si>
  <si>
    <t>J21</t>
  </si>
  <si>
    <t>=SOMME(Dept1An)</t>
  </si>
  <si>
    <t>=SOMME(Dept2An)</t>
  </si>
  <si>
    <t>=SOMME(Dept3An)</t>
  </si>
  <si>
    <t>=SOMME(Dept1AnP)</t>
  </si>
  <si>
    <t>=SOMME(Dept2AnP)</t>
  </si>
  <si>
    <t>=SOMME(Dept3AnP)</t>
  </si>
  <si>
    <t>=MOYENNE(Dept1An)</t>
  </si>
  <si>
    <t>=MOYENNE(Dept1AnP)</t>
  </si>
  <si>
    <t>=MOYENNE(Dept2AnP)</t>
  </si>
  <si>
    <t>=MOYENNE(Dept2An)</t>
  </si>
  <si>
    <t>=MOYENNE(Dept3An)</t>
  </si>
  <si>
    <t>=MOYENNE(Dept3AnP)</t>
  </si>
  <si>
    <t>=RECHERCHEH(C_Mois;D_Annee;2;FAUX)</t>
  </si>
  <si>
    <t>=RECHERCHEH(C_Mois;D_Annee;3;FAUX)</t>
  </si>
  <si>
    <t>=RECHERCHEH(C_Mois;D_Annee;4;FAUX)</t>
  </si>
  <si>
    <t>=RECHERCHEH(C_Mois;D_AnneeP;2;FAUX)</t>
  </si>
  <si>
    <t>=RECHERCHEH(C_Mois;D_AnneeP;3;FAUX)</t>
  </si>
  <si>
    <t>=RECHERCHEH(C_Mois;D_AnneeP;4;FAUX)</t>
  </si>
  <si>
    <t>C_Mois</t>
  </si>
  <si>
    <t>L_Dept</t>
  </si>
  <si>
    <t>=AnneeEnCours!$A$5:$A$7</t>
  </si>
  <si>
    <t>A18</t>
  </si>
  <si>
    <t>Liste déroulante avec L_Mois</t>
  </si>
  <si>
    <t>Liste des noms</t>
  </si>
  <si>
    <t>Feuille : Sommaire</t>
  </si>
  <si>
    <t>Syntaxe de fonctions</t>
  </si>
  <si>
    <t>RECHERCHEH (valeur_cherchée;tableau;no_index_lig;[valeur_proche])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</si>
  <si>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</si>
  <si>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adresses et leur formules respectives PRÉPARÉES D'AVANCE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</si>
  <si>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</si>
  <si>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</si>
  <si>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</si>
  <si>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</si>
  <si>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</si>
  <si>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</si>
  <si>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</si>
  <si>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</si>
  <si>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</si>
  <si>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</si>
  <si>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</si>
  <si>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</si>
  <si>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</si>
  <si>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</si>
  <si>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</si>
  <si>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</si>
  <si>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</si>
  <si>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</si>
  <si>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</si>
  <si>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</si>
  <si>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</si>
  <si>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</si>
  <si>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</si>
  <si>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</si>
  <si>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</si>
  <si>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</si>
  <si>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</si>
  <si>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</si>
  <si>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</si>
  <si>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</si>
  <si>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Sommaire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</si>
</sst>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9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6" applyNumberFormat="0" applyAlignment="0" applyProtection="0"/>
    <xf numFmtId="0" fontId="7" fillId="6" borderId="17" applyNumberFormat="0" applyAlignment="0" applyProtection="0"/>
    <xf numFmtId="0" fontId="6" fillId="0" borderId="22" applyNumberFormat="0" applyFill="0" applyAlignment="0" applyProtection="0"/>
  </cellStyleXfs>
  <cellXfs count="61">
    <xf numFmtId="0" fontId="0" fillId="0" borderId="0" xfId="0"/>
    <xf numFmtId="164" fontId="3" fillId="0" borderId="0" xfId="4" applyNumberFormat="1" applyFont="1"/>
    <xf numFmtId="0" fontId="5" fillId="7" borderId="16" xfId="6" applyFill="1" applyAlignment="1">
      <alignment horizontal="center"/>
    </xf>
    <xf numFmtId="0" fontId="5" fillId="7" borderId="16" xfId="6" applyFill="1" applyAlignment="1">
      <alignment horizontal="left"/>
    </xf>
    <xf numFmtId="0" fontId="5" fillId="8" borderId="16" xfId="6" applyFill="1" applyAlignment="1">
      <alignment horizontal="center"/>
    </xf>
    <xf numFmtId="0" fontId="5" fillId="8" borderId="16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9" borderId="5" xfId="5" applyNumberFormat="1" applyFont="1" applyFill="1" applyBorder="1" applyAlignment="1">
      <alignment horizontal="center" vertical="center"/>
    </xf>
    <xf numFmtId="165" fontId="11" fillId="9" borderId="7" xfId="5" applyNumberFormat="1" applyFont="1" applyFill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/>
    <xf numFmtId="0" fontId="12" fillId="0" borderId="11" xfId="0" applyFont="1" applyBorder="1"/>
    <xf numFmtId="0" fontId="12" fillId="0" borderId="21" xfId="0" applyFont="1" applyBorder="1"/>
    <xf numFmtId="0" fontId="17" fillId="0" borderId="8" xfId="0" applyFont="1" applyBorder="1" applyAlignment="1">
      <alignment horizontal="right"/>
    </xf>
    <xf numFmtId="0" fontId="17" fillId="0" borderId="9" xfId="0" quotePrefix="1" applyFont="1" applyBorder="1"/>
    <xf numFmtId="0" fontId="17" fillId="0" borderId="12" xfId="0" applyFont="1" applyBorder="1" applyAlignment="1">
      <alignment horizontal="right"/>
    </xf>
    <xf numFmtId="0" fontId="17" fillId="0" borderId="10" xfId="0" quotePrefix="1" applyFont="1" applyBorder="1"/>
    <xf numFmtId="0" fontId="18" fillId="0" borderId="0" xfId="0" applyFont="1"/>
    <xf numFmtId="0" fontId="12" fillId="0" borderId="27" xfId="0" quotePrefix="1" applyFont="1" applyBorder="1"/>
    <xf numFmtId="0" fontId="12" fillId="0" borderId="9" xfId="0" quotePrefix="1" applyFont="1" applyBorder="1"/>
    <xf numFmtId="0" fontId="12" fillId="0" borderId="12" xfId="0" applyFont="1" applyBorder="1"/>
    <xf numFmtId="0" fontId="12" fillId="0" borderId="10" xfId="0" quotePrefix="1" applyFont="1" applyBorder="1"/>
    <xf numFmtId="0" fontId="12" fillId="0" borderId="10" xfId="0" applyFon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22" fillId="10" borderId="28" xfId="0" applyFont="1" applyFill="1" applyBorder="1" applyAlignment="1">
      <alignment horizontal="center" vertical="center" wrapText="1"/>
    </xf>
    <xf numFmtId="0" fontId="20" fillId="10" borderId="0" xfId="0" applyFont="1" applyFill="1" applyBorder="1"/>
    <xf numFmtId="0" fontId="8" fillId="10" borderId="0" xfId="0" applyFont="1" applyFill="1" applyBorder="1"/>
    <xf numFmtId="0" fontId="0" fillId="0" borderId="0" xfId="0" applyBorder="1"/>
    <xf numFmtId="166" fontId="9" fillId="13" borderId="4" xfId="4" applyNumberFormat="1" applyFont="1" applyFill="1" applyBorder="1" applyAlignment="1">
      <alignment horizontal="center" vertical="center"/>
    </xf>
    <xf numFmtId="166" fontId="10" fillId="13" borderId="5" xfId="4" applyNumberFormat="1" applyFont="1" applyFill="1" applyBorder="1" applyAlignment="1">
      <alignment horizontal="center" vertical="center"/>
    </xf>
    <xf numFmtId="0" fontId="0" fillId="10" borderId="6" xfId="0" applyFill="1" applyBorder="1"/>
    <xf numFmtId="166" fontId="9" fillId="13" borderId="5" xfId="4" applyNumberFormat="1" applyFont="1" applyFill="1" applyBorder="1" applyAlignment="1">
      <alignment horizontal="center" vertical="center"/>
    </xf>
    <xf numFmtId="0" fontId="23" fillId="12" borderId="2" xfId="0" applyFont="1" applyFill="1" applyBorder="1"/>
    <xf numFmtId="0" fontId="23" fillId="12" borderId="1" xfId="0" applyFont="1" applyFill="1" applyBorder="1"/>
    <xf numFmtId="0" fontId="23" fillId="12" borderId="1" xfId="0" applyFont="1" applyFill="1" applyBorder="1" applyAlignment="1">
      <alignment horizontal="right"/>
    </xf>
    <xf numFmtId="0" fontId="23" fillId="12" borderId="1" xfId="0" applyFont="1" applyFill="1" applyBorder="1" applyAlignment="1">
      <alignment horizontal="center"/>
    </xf>
    <xf numFmtId="0" fontId="23" fillId="12" borderId="1" xfId="0" applyFont="1" applyFill="1" applyBorder="1" applyAlignment="1">
      <alignment horizontal="left"/>
    </xf>
    <xf numFmtId="0" fontId="23" fillId="12" borderId="3" xfId="0" applyFont="1" applyFill="1" applyBorder="1"/>
    <xf numFmtId="0" fontId="0" fillId="10" borderId="0" xfId="0" applyFill="1" applyBorder="1"/>
    <xf numFmtId="0" fontId="23" fillId="12" borderId="13" xfId="1" applyFont="1" applyFill="1" applyBorder="1" applyAlignment="1">
      <alignment horizontal="center"/>
    </xf>
    <xf numFmtId="0" fontId="23" fillId="12" borderId="14" xfId="1" applyFont="1" applyFill="1" applyBorder="1" applyAlignment="1">
      <alignment horizontal="center"/>
    </xf>
    <xf numFmtId="0" fontId="23" fillId="12" borderId="15" xfId="1" applyFont="1" applyFill="1" applyBorder="1" applyAlignment="1">
      <alignment horizontal="center"/>
    </xf>
    <xf numFmtId="0" fontId="13" fillId="10" borderId="0" xfId="3" applyFont="1" applyFill="1" applyAlignment="1">
      <alignment horizontal="center" vertical="center"/>
    </xf>
    <xf numFmtId="0" fontId="14" fillId="10" borderId="0" xfId="3" applyFont="1" applyFill="1" applyAlignment="1">
      <alignment horizontal="center" vertical="center"/>
    </xf>
    <xf numFmtId="0" fontId="21" fillId="12" borderId="13" xfId="1" applyFont="1" applyFill="1" applyBorder="1" applyAlignment="1">
      <alignment horizontal="center"/>
    </xf>
    <xf numFmtId="0" fontId="21" fillId="12" borderId="14" xfId="1" applyFont="1" applyFill="1" applyBorder="1" applyAlignment="1">
      <alignment horizontal="center"/>
    </xf>
    <xf numFmtId="0" fontId="21" fillId="12" borderId="15" xfId="1" applyFont="1" applyFill="1" applyBorder="1" applyAlignment="1">
      <alignment horizontal="center"/>
    </xf>
    <xf numFmtId="0" fontId="15" fillId="11" borderId="0" xfId="2" applyFont="1" applyFill="1" applyBorder="1" applyAlignment="1">
      <alignment horizontal="center"/>
    </xf>
    <xf numFmtId="0" fontId="15" fillId="11" borderId="0" xfId="2" applyFont="1" applyFill="1" applyAlignment="1">
      <alignment horizontal="center"/>
    </xf>
    <xf numFmtId="0" fontId="16" fillId="0" borderId="18" xfId="0" applyFont="1" applyBorder="1" applyAlignment="1">
      <alignment horizontal="center"/>
    </xf>
    <xf numFmtId="0" fontId="7" fillId="6" borderId="19" xfId="7" applyBorder="1" applyAlignment="1">
      <alignment horizontal="center" vertical="center"/>
    </xf>
    <xf numFmtId="0" fontId="7" fillId="6" borderId="20" xfId="7" applyBorder="1" applyAlignment="1">
      <alignment horizontal="center" vertical="center"/>
    </xf>
    <xf numFmtId="0" fontId="7" fillId="6" borderId="17" xfId="7" applyAlignment="1">
      <alignment horizontal="center" vertic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20" fillId="6" borderId="17" xfId="7" applyFont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6" fillId="0" borderId="22" xfId="8" applyFont="1"/>
  </cellXfs>
  <cellStyles count="9">
    <cellStyle name="40 % - Accent2" xfId="1" builtinId="35"/>
    <cellStyle name="Accent2" xfId="2" builtinId="33"/>
    <cellStyle name="Accent6" xfId="3" builtinId="49"/>
    <cellStyle name="Monétaire" xfId="4" builtinId="4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showGridLines="0" tabSelected="1" topLeftCell="A4" zoomScaleNormal="100" workbookViewId="0">
      <selection activeCell="A27" sqref="A27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4"/>
    </row>
    <row r="2" spans="1:12" ht="18.75" x14ac:dyDescent="0.25">
      <c r="A2" s="45" t="s">
        <v>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24"/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30" x14ac:dyDescent="0.4">
      <c r="A4" s="49" t="str">
        <f>AnneeEnCours!A5</f>
        <v>Dépt 1</v>
      </c>
      <c r="B4" s="49"/>
      <c r="C4" s="49"/>
      <c r="D4" s="24"/>
      <c r="E4" s="50" t="str">
        <f>AnneeEnCours!A6</f>
        <v>Dépt 2</v>
      </c>
      <c r="F4" s="50"/>
      <c r="G4" s="50"/>
      <c r="H4" s="24"/>
      <c r="I4" s="50" t="str">
        <f>AnneeEnCours!A7</f>
        <v>Dépt 3</v>
      </c>
      <c r="J4" s="50"/>
      <c r="K4" s="50"/>
      <c r="L4" s="24"/>
    </row>
    <row r="5" spans="1:12" ht="15.75" thickBot="1" x14ac:dyDescent="0.3">
      <c r="A5" s="24"/>
      <c r="B5" s="40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s="6" customFormat="1" ht="18" x14ac:dyDescent="0.25">
      <c r="A6" s="46" t="s">
        <v>18</v>
      </c>
      <c r="B6" s="47"/>
      <c r="C6" s="47"/>
      <c r="D6" s="47"/>
      <c r="E6" s="47"/>
      <c r="F6" s="47"/>
      <c r="G6" s="47"/>
      <c r="H6" s="47"/>
      <c r="I6" s="47"/>
      <c r="J6" s="47"/>
      <c r="K6" s="48"/>
      <c r="L6" s="25"/>
    </row>
    <row r="7" spans="1:12" s="29" customFormat="1" ht="11.1" customHeight="1" x14ac:dyDescent="0.25">
      <c r="A7" s="26" t="s">
        <v>22</v>
      </c>
      <c r="B7" s="26" t="s">
        <v>18</v>
      </c>
      <c r="C7" s="26" t="s">
        <v>24</v>
      </c>
      <c r="D7" s="27"/>
      <c r="E7" s="26" t="s">
        <v>22</v>
      </c>
      <c r="F7" s="26" t="s">
        <v>18</v>
      </c>
      <c r="G7" s="26" t="s">
        <v>24</v>
      </c>
      <c r="H7" s="27"/>
      <c r="I7" s="26" t="s">
        <v>22</v>
      </c>
      <c r="J7" s="26" t="s">
        <v>18</v>
      </c>
      <c r="K7" s="26" t="s">
        <v>24</v>
      </c>
      <c r="L7" s="28"/>
    </row>
    <row r="8" spans="1:12" ht="33" customHeight="1" thickBot="1" x14ac:dyDescent="0.3">
      <c r="A8" s="30">
        <f>SUM(Dept1An)</f>
        <v>96361</v>
      </c>
      <c r="B8" s="31">
        <v>205350</v>
      </c>
      <c r="C8" s="8">
        <f>A8/B8</f>
        <v>0.4692524957389822</v>
      </c>
      <c r="D8" s="32"/>
      <c r="E8" s="33">
        <f>SUM(Dept2An)</f>
        <v>87773</v>
      </c>
      <c r="F8" s="31">
        <v>181100</v>
      </c>
      <c r="G8" s="8">
        <f>E8/F8</f>
        <v>0.48466593042517947</v>
      </c>
      <c r="H8" s="32"/>
      <c r="I8" s="33">
        <f>SUM(Dept3An)</f>
        <v>55550</v>
      </c>
      <c r="J8" s="31">
        <v>106500</v>
      </c>
      <c r="K8" s="9">
        <f>I8/J8</f>
        <v>0.52159624413145544</v>
      </c>
      <c r="L8" s="24"/>
    </row>
    <row r="9" spans="1:12" ht="24" customHeight="1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ht="18" x14ac:dyDescent="0.25">
      <c r="A10" s="41" t="s">
        <v>20</v>
      </c>
      <c r="B10" s="42"/>
      <c r="C10" s="42"/>
      <c r="D10" s="42"/>
      <c r="E10" s="42"/>
      <c r="F10" s="42"/>
      <c r="G10" s="42"/>
      <c r="H10" s="42"/>
      <c r="I10" s="42"/>
      <c r="J10" s="42"/>
      <c r="K10" s="43"/>
      <c r="L10" s="25"/>
    </row>
    <row r="11" spans="1:12" s="29" customFormat="1" ht="11.1" customHeight="1" x14ac:dyDescent="0.25">
      <c r="A11" s="26" t="s">
        <v>22</v>
      </c>
      <c r="B11" s="26" t="s">
        <v>23</v>
      </c>
      <c r="C11" s="26" t="s">
        <v>24</v>
      </c>
      <c r="D11" s="27"/>
      <c r="E11" s="26" t="s">
        <v>22</v>
      </c>
      <c r="F11" s="26" t="s">
        <v>23</v>
      </c>
      <c r="G11" s="26" t="s">
        <v>24</v>
      </c>
      <c r="H11" s="27"/>
      <c r="I11" s="26" t="s">
        <v>22</v>
      </c>
      <c r="J11" s="26" t="s">
        <v>23</v>
      </c>
      <c r="K11" s="26" t="s">
        <v>24</v>
      </c>
      <c r="L11" s="28"/>
    </row>
    <row r="12" spans="1:12" ht="33" customHeight="1" thickBot="1" x14ac:dyDescent="0.3">
      <c r="A12" s="30">
        <f>SUM(Dept1An)</f>
        <v>96361</v>
      </c>
      <c r="B12" s="31">
        <f>SUM(Dept1AnP)</f>
        <v>195577</v>
      </c>
      <c r="C12" s="8">
        <f>A12/B12</f>
        <v>0.49270108448334926</v>
      </c>
      <c r="D12" s="32"/>
      <c r="E12" s="33">
        <f>SUM(Dept2An)</f>
        <v>87773</v>
      </c>
      <c r="F12" s="31">
        <f>SUM(Dept2AnP)</f>
        <v>172404</v>
      </c>
      <c r="G12" s="8">
        <f>E12/F12</f>
        <v>0.50911231757963848</v>
      </c>
      <c r="H12" s="32"/>
      <c r="I12" s="33">
        <f>SUM(Dept3An)</f>
        <v>55550</v>
      </c>
      <c r="J12" s="31">
        <f>SUM(Dept3AnP)</f>
        <v>101427</v>
      </c>
      <c r="K12" s="9">
        <f>I12/J12</f>
        <v>0.54768454159148949</v>
      </c>
      <c r="L12" s="24"/>
    </row>
    <row r="13" spans="1:12" ht="24" customHeight="1" thickBo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6" customFormat="1" ht="18" x14ac:dyDescent="0.25">
      <c r="A14" s="41" t="s">
        <v>19</v>
      </c>
      <c r="B14" s="42"/>
      <c r="C14" s="42"/>
      <c r="D14" s="42"/>
      <c r="E14" s="42"/>
      <c r="F14" s="42"/>
      <c r="G14" s="42"/>
      <c r="H14" s="42"/>
      <c r="I14" s="42"/>
      <c r="J14" s="42"/>
      <c r="K14" s="43"/>
      <c r="L14" s="25"/>
    </row>
    <row r="15" spans="1:12" s="29" customFormat="1" ht="11.1" customHeight="1" x14ac:dyDescent="0.25">
      <c r="A15" s="26" t="s">
        <v>22</v>
      </c>
      <c r="B15" s="26" t="s">
        <v>23</v>
      </c>
      <c r="C15" s="26" t="s">
        <v>24</v>
      </c>
      <c r="D15" s="27"/>
      <c r="E15" s="26" t="s">
        <v>22</v>
      </c>
      <c r="F15" s="26" t="s">
        <v>23</v>
      </c>
      <c r="G15" s="26" t="s">
        <v>24</v>
      </c>
      <c r="H15" s="27"/>
      <c r="I15" s="26" t="s">
        <v>22</v>
      </c>
      <c r="J15" s="26" t="s">
        <v>23</v>
      </c>
      <c r="K15" s="26" t="s">
        <v>24</v>
      </c>
      <c r="L15" s="28"/>
    </row>
    <row r="16" spans="1:12" ht="33" customHeight="1" thickBot="1" x14ac:dyDescent="0.3">
      <c r="A16" s="30">
        <f>AVERAGE(Dept1An)</f>
        <v>16060.166666666666</v>
      </c>
      <c r="B16" s="31">
        <f>AVERAGE(Dept1AnP)</f>
        <v>16298.083333333334</v>
      </c>
      <c r="C16" s="8">
        <f>(A16/B16)-1</f>
        <v>-1.4597831033301589E-2</v>
      </c>
      <c r="D16" s="32"/>
      <c r="E16" s="33">
        <f>AVERAGE(Dept2An)</f>
        <v>14628.833333333334</v>
      </c>
      <c r="F16" s="31">
        <f>AVERAGE(Dept2AnP)</f>
        <v>14367</v>
      </c>
      <c r="G16" s="8">
        <f>(E16/F16)-1</f>
        <v>1.8224635159277192E-2</v>
      </c>
      <c r="H16" s="32"/>
      <c r="I16" s="33">
        <f>AVERAGE(Dept3An)</f>
        <v>9258.3333333333339</v>
      </c>
      <c r="J16" s="31">
        <f>AVERAGE(Dept3AnP)</f>
        <v>8452.25</v>
      </c>
      <c r="K16" s="9">
        <f>(I16/J16)-1</f>
        <v>9.5369083182978986E-2</v>
      </c>
      <c r="L16" s="24"/>
    </row>
    <row r="17" spans="1:12" ht="24" customHeight="1" thickBot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7.25" customHeight="1" thickBot="1" x14ac:dyDescent="0.3">
      <c r="A18" s="41" t="s">
        <v>0</v>
      </c>
      <c r="B18" s="42"/>
      <c r="C18" s="42"/>
      <c r="D18" s="42"/>
      <c r="E18" s="42"/>
      <c r="F18" s="42"/>
      <c r="G18" s="42"/>
      <c r="H18" s="42"/>
      <c r="I18" s="42"/>
      <c r="J18" s="42"/>
      <c r="K18" s="43"/>
      <c r="L18" s="24"/>
    </row>
    <row r="19" spans="1:12" ht="17.25" customHeight="1" x14ac:dyDescent="0.25">
      <c r="A19" s="41" t="s">
        <v>21</v>
      </c>
      <c r="B19" s="42"/>
      <c r="C19" s="42"/>
      <c r="D19" s="42"/>
      <c r="E19" s="42"/>
      <c r="F19" s="42"/>
      <c r="G19" s="42"/>
      <c r="H19" s="42"/>
      <c r="I19" s="42"/>
      <c r="J19" s="42"/>
      <c r="K19" s="43"/>
      <c r="L19" s="24"/>
    </row>
    <row r="20" spans="1:12" s="29" customFormat="1" ht="11.1" customHeight="1" x14ac:dyDescent="0.25">
      <c r="A20" s="26" t="s">
        <v>22</v>
      </c>
      <c r="B20" s="26" t="s">
        <v>23</v>
      </c>
      <c r="C20" s="26" t="s">
        <v>24</v>
      </c>
      <c r="D20" s="27"/>
      <c r="E20" s="26" t="s">
        <v>22</v>
      </c>
      <c r="F20" s="26" t="s">
        <v>23</v>
      </c>
      <c r="G20" s="26" t="s">
        <v>24</v>
      </c>
      <c r="H20" s="27"/>
      <c r="I20" s="26" t="s">
        <v>22</v>
      </c>
      <c r="J20" s="26" t="s">
        <v>23</v>
      </c>
      <c r="K20" s="26" t="s">
        <v>24</v>
      </c>
      <c r="L20" s="28"/>
    </row>
    <row r="21" spans="1:12" ht="33" customHeight="1" thickBot="1" x14ac:dyDescent="0.3">
      <c r="A21" s="30">
        <f>HLOOKUP(C_Mois,D_Annee,2,FALSE)</f>
        <v>14355</v>
      </c>
      <c r="B21" s="31">
        <f>HLOOKUP(C_Mois,D_AnneeP,2,FALSE)</f>
        <v>13503</v>
      </c>
      <c r="C21" s="8">
        <f>(A21/B21)-1</f>
        <v>6.3097089535658846E-2</v>
      </c>
      <c r="D21" s="32"/>
      <c r="E21" s="33">
        <f>HLOOKUP(C_Mois,D_Annee,3,FALSE)</f>
        <v>14805</v>
      </c>
      <c r="F21" s="31">
        <f>HLOOKUP(C_Mois,D_AnneeP,3,FALSE)</f>
        <v>14015</v>
      </c>
      <c r="G21" s="8">
        <f>(E21/F21)-1</f>
        <v>5.6368176953264459E-2</v>
      </c>
      <c r="H21" s="32"/>
      <c r="I21" s="33">
        <f>HLOOKUP(C_Mois,D_Annee,4,FALSE)</f>
        <v>9870</v>
      </c>
      <c r="J21" s="31">
        <f>HLOOKUP(C_Mois,D_AnneeP,4,FALSE)</f>
        <v>8500</v>
      </c>
      <c r="K21" s="9">
        <f>(I21/J21)-1</f>
        <v>0.16117647058823525</v>
      </c>
      <c r="L21" s="24"/>
    </row>
    <row r="22" spans="1:12" ht="24" customHeight="1" thickBot="1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ht="17.25" customHeight="1" x14ac:dyDescent="0.25">
      <c r="A23" s="41" t="s">
        <v>25</v>
      </c>
      <c r="B23" s="42"/>
      <c r="C23" s="42"/>
      <c r="D23" s="42"/>
      <c r="E23" s="42"/>
      <c r="F23" s="42"/>
      <c r="G23" s="42"/>
      <c r="H23" s="42"/>
      <c r="I23" s="42"/>
      <c r="J23" s="42"/>
      <c r="K23" s="43"/>
      <c r="L23" s="24"/>
    </row>
    <row r="24" spans="1:12" ht="17.25" customHeight="1" x14ac:dyDescent="0.25">
      <c r="A24" s="34"/>
      <c r="B24" s="35"/>
      <c r="C24" s="35"/>
      <c r="D24" s="35"/>
      <c r="E24" s="36" t="s">
        <v>26</v>
      </c>
      <c r="F24" s="37" t="s">
        <v>27</v>
      </c>
      <c r="G24" s="38"/>
      <c r="H24" s="35"/>
      <c r="I24" s="35"/>
      <c r="J24" s="35"/>
      <c r="K24" s="39"/>
      <c r="L24" s="24"/>
    </row>
    <row r="25" spans="1:12" s="29" customFormat="1" ht="11.1" customHeight="1" x14ac:dyDescent="0.25">
      <c r="A25" s="26" t="s">
        <v>22</v>
      </c>
      <c r="B25" s="26" t="s">
        <v>23</v>
      </c>
      <c r="C25" s="26" t="s">
        <v>24</v>
      </c>
      <c r="D25" s="27"/>
      <c r="E25" s="26" t="s">
        <v>22</v>
      </c>
      <c r="F25" s="26" t="s">
        <v>23</v>
      </c>
      <c r="G25" s="26" t="s">
        <v>24</v>
      </c>
      <c r="H25" s="27"/>
      <c r="I25" s="26" t="s">
        <v>22</v>
      </c>
      <c r="J25" s="26" t="s">
        <v>23</v>
      </c>
      <c r="K25" s="26" t="s">
        <v>24</v>
      </c>
      <c r="L25" s="28"/>
    </row>
    <row r="26" spans="1:12" ht="33" customHeight="1" thickBot="1" x14ac:dyDescent="0.3">
      <c r="A26" s="30"/>
      <c r="B26" s="31"/>
      <c r="C26" s="8" t="e">
        <f>(A26/B26)-1</f>
        <v>#DIV/0!</v>
      </c>
      <c r="D26" s="32"/>
      <c r="E26" s="33"/>
      <c r="F26" s="31"/>
      <c r="G26" s="8" t="e">
        <f>(E26/F26)-1</f>
        <v>#DIV/0!</v>
      </c>
      <c r="H26" s="32"/>
      <c r="I26" s="33"/>
      <c r="J26" s="31"/>
      <c r="K26" s="9" t="e">
        <f>(I26/J26)-1</f>
        <v>#DIV/0!</v>
      </c>
      <c r="L26" s="24"/>
    </row>
    <row r="27" spans="1:12" ht="24" customHeight="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 ht="24" customHeigh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ht="24" customHeigh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ht="24" customHeigh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11"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  <mergeCell ref="A19:K19"/>
  </mergeCells>
  <dataValidations count="1">
    <dataValidation type="list" allowBlank="1" showInputMessage="1" showErrorMessage="1" sqref="A18:K18">
      <formula1>L_Mois</formula1>
    </dataValidation>
  </dataValidations>
  <printOptions headings="1"/>
  <pageMargins left="0.25" right="0.25" top="0.75" bottom="0.75" header="0.3" footer="0.3"/>
  <pageSetup paperSize="5" scale="88" orientation="landscape" cellComments="atEnd" r:id="rId1"/>
  <headerFooter>
    <oddFooter>&amp;C&amp;F&amp;L&amp;A&amp;R&amp;"-,Italique"&amp;8Imprimé le : &amp;D
à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2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51" t="s">
        <v>15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51" t="s">
        <v>16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K26"/>
  <sheetViews>
    <sheetView zoomScaleNormal="100" workbookViewId="0">
      <selection activeCell="B15" sqref="B15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8" t="s">
        <v>97</v>
      </c>
    </row>
    <row r="2" spans="1:11" ht="15.75" thickBot="1" x14ac:dyDescent="0.3"/>
    <row r="3" spans="1:11" ht="21" customHeight="1" thickTop="1" thickBot="1" x14ac:dyDescent="0.3">
      <c r="A3" s="52" t="s">
        <v>93</v>
      </c>
      <c r="B3" s="53"/>
      <c r="D3" s="57" t="s">
        <v>98</v>
      </c>
      <c r="E3" s="57"/>
      <c r="G3" s="54" t="s">
        <v>48</v>
      </c>
      <c r="H3" s="54"/>
      <c r="J3" s="54" t="s">
        <v>95</v>
      </c>
      <c r="K3" s="54"/>
    </row>
    <row r="4" spans="1:11" ht="16.5" thickTop="1" thickBot="1" x14ac:dyDescent="0.3">
      <c r="A4" s="12" t="s">
        <v>88</v>
      </c>
      <c r="B4" s="13" t="s">
        <v>32</v>
      </c>
      <c r="D4" s="57"/>
      <c r="E4" s="57"/>
      <c r="G4" s="55" t="s">
        <v>129</v>
      </c>
      <c r="H4" s="56"/>
      <c r="J4" s="60" t="s">
        <v>96</v>
      </c>
      <c r="K4" s="60"/>
    </row>
    <row r="5" spans="1:11" ht="15.75" thickTop="1" x14ac:dyDescent="0.25">
      <c r="A5" s="10" t="s">
        <v>28</v>
      </c>
      <c r="B5" s="11" t="s">
        <v>29</v>
      </c>
      <c r="D5" s="58" t="s">
        <v>94</v>
      </c>
      <c r="E5" s="59"/>
      <c r="G5" s="14" t="s">
        <v>49</v>
      </c>
      <c r="H5" s="15" t="s">
        <v>70</v>
      </c>
    </row>
    <row r="6" spans="1:11" x14ac:dyDescent="0.25">
      <c r="A6" s="10" t="s">
        <v>30</v>
      </c>
      <c r="B6" s="11" t="s">
        <v>31</v>
      </c>
      <c r="D6" s="12" t="s">
        <v>99</v>
      </c>
      <c r="E6" s="19" t="s">
        <v>100</v>
      </c>
      <c r="G6" s="14" t="s">
        <v>50</v>
      </c>
      <c r="H6" s="15" t="s">
        <v>71</v>
      </c>
    </row>
    <row r="7" spans="1:11" x14ac:dyDescent="0.25">
      <c r="A7" s="10" t="s">
        <v>33</v>
      </c>
      <c r="B7" s="11" t="s">
        <v>34</v>
      </c>
      <c r="D7" s="10" t="s">
        <v>101</v>
      </c>
      <c r="E7" s="20" t="s">
        <v>102</v>
      </c>
      <c r="G7" s="14" t="s">
        <v>51</v>
      </c>
      <c r="H7" s="15" t="s">
        <v>72</v>
      </c>
    </row>
    <row r="8" spans="1:11" x14ac:dyDescent="0.25">
      <c r="A8" s="10" t="s">
        <v>35</v>
      </c>
      <c r="B8" s="11" t="s">
        <v>36</v>
      </c>
      <c r="D8" s="10" t="s">
        <v>103</v>
      </c>
      <c r="E8" s="20" t="s">
        <v>104</v>
      </c>
      <c r="G8" s="14" t="s">
        <v>52</v>
      </c>
      <c r="H8" s="15" t="s">
        <v>70</v>
      </c>
    </row>
    <row r="9" spans="1:11" x14ac:dyDescent="0.25">
      <c r="A9" s="10" t="s">
        <v>37</v>
      </c>
      <c r="B9" s="11" t="s">
        <v>38</v>
      </c>
      <c r="D9" s="10" t="s">
        <v>105</v>
      </c>
      <c r="E9" s="20" t="s">
        <v>106</v>
      </c>
      <c r="G9" s="14" t="s">
        <v>53</v>
      </c>
      <c r="H9" s="15" t="s">
        <v>73</v>
      </c>
    </row>
    <row r="10" spans="1:11" x14ac:dyDescent="0.25">
      <c r="A10" s="10" t="s">
        <v>39</v>
      </c>
      <c r="B10" s="11" t="s">
        <v>40</v>
      </c>
      <c r="D10" s="10" t="s">
        <v>107</v>
      </c>
      <c r="E10" s="20" t="s">
        <v>108</v>
      </c>
      <c r="G10" s="14" t="s">
        <v>54</v>
      </c>
      <c r="H10" s="15" t="s">
        <v>71</v>
      </c>
    </row>
    <row r="11" spans="1:11" x14ac:dyDescent="0.25">
      <c r="A11" s="10" t="s">
        <v>41</v>
      </c>
      <c r="B11" s="11" t="s">
        <v>42</v>
      </c>
      <c r="D11" s="10" t="s">
        <v>109</v>
      </c>
      <c r="E11" s="20" t="s">
        <v>110</v>
      </c>
      <c r="G11" s="14" t="s">
        <v>55</v>
      </c>
      <c r="H11" s="15" t="s">
        <v>74</v>
      </c>
    </row>
    <row r="12" spans="1:11" x14ac:dyDescent="0.25">
      <c r="A12" s="10" t="s">
        <v>43</v>
      </c>
      <c r="B12" s="11" t="s">
        <v>44</v>
      </c>
      <c r="D12" s="10" t="s">
        <v>111</v>
      </c>
      <c r="E12" s="20" t="s">
        <v>112</v>
      </c>
      <c r="G12" s="14" t="s">
        <v>56</v>
      </c>
      <c r="H12" s="15" t="s">
        <v>72</v>
      </c>
    </row>
    <row r="13" spans="1:11" x14ac:dyDescent="0.25">
      <c r="A13" s="10" t="s">
        <v>89</v>
      </c>
      <c r="B13" s="11" t="s">
        <v>90</v>
      </c>
      <c r="D13" s="10" t="s">
        <v>113</v>
      </c>
      <c r="E13" s="20" t="s">
        <v>114</v>
      </c>
      <c r="G13" s="14" t="s">
        <v>57</v>
      </c>
      <c r="H13" s="15" t="s">
        <v>75</v>
      </c>
    </row>
    <row r="14" spans="1:11" x14ac:dyDescent="0.25">
      <c r="A14" s="21" t="s">
        <v>45</v>
      </c>
      <c r="B14" s="23" t="s">
        <v>46</v>
      </c>
      <c r="D14" s="10" t="s">
        <v>115</v>
      </c>
      <c r="E14" s="20" t="s">
        <v>116</v>
      </c>
      <c r="G14" s="14" t="s">
        <v>58</v>
      </c>
      <c r="H14" s="15" t="s">
        <v>76</v>
      </c>
    </row>
    <row r="15" spans="1:11" x14ac:dyDescent="0.25">
      <c r="D15" s="10" t="s">
        <v>117</v>
      </c>
      <c r="E15" s="20" t="s">
        <v>118</v>
      </c>
      <c r="G15" s="14" t="s">
        <v>59</v>
      </c>
      <c r="H15" s="15" t="s">
        <v>77</v>
      </c>
    </row>
    <row r="16" spans="1:11" x14ac:dyDescent="0.25">
      <c r="D16" s="10" t="s">
        <v>119</v>
      </c>
      <c r="E16" s="20" t="s">
        <v>120</v>
      </c>
      <c r="G16" s="14" t="s">
        <v>60</v>
      </c>
      <c r="H16" s="15" t="s">
        <v>79</v>
      </c>
    </row>
    <row r="17" spans="4:8" x14ac:dyDescent="0.25">
      <c r="D17" s="10" t="s">
        <v>121</v>
      </c>
      <c r="E17" s="20" t="s">
        <v>122</v>
      </c>
      <c r="G17" s="14" t="s">
        <v>61</v>
      </c>
      <c r="H17" s="15" t="s">
        <v>78</v>
      </c>
    </row>
    <row r="18" spans="4:8" x14ac:dyDescent="0.25">
      <c r="D18" s="10" t="s">
        <v>123</v>
      </c>
      <c r="E18" s="20" t="s">
        <v>124</v>
      </c>
      <c r="G18" s="14" t="s">
        <v>62</v>
      </c>
      <c r="H18" s="15" t="s">
        <v>80</v>
      </c>
    </row>
    <row r="19" spans="4:8" x14ac:dyDescent="0.25">
      <c r="D19" s="10" t="s">
        <v>125</v>
      </c>
      <c r="E19" s="20" t="s">
        <v>126</v>
      </c>
      <c r="G19" s="14" t="s">
        <v>63</v>
      </c>
      <c r="H19" s="15" t="s">
        <v>81</v>
      </c>
    </row>
    <row r="20" spans="4:8" x14ac:dyDescent="0.25">
      <c r="D20" s="21" t="s">
        <v>127</v>
      </c>
      <c r="E20" s="22" t="s">
        <v>128</v>
      </c>
      <c r="G20" s="14" t="s">
        <v>91</v>
      </c>
      <c r="H20" s="15" t="s">
        <v>92</v>
      </c>
    </row>
    <row r="21" spans="4:8" x14ac:dyDescent="0.25">
      <c r="G21" s="14" t="s">
        <v>64</v>
      </c>
      <c r="H21" s="15" t="s">
        <v>82</v>
      </c>
    </row>
    <row r="22" spans="4:8" x14ac:dyDescent="0.25">
      <c r="G22" s="14" t="s">
        <v>65</v>
      </c>
      <c r="H22" s="15" t="s">
        <v>85</v>
      </c>
    </row>
    <row r="23" spans="4:8" x14ac:dyDescent="0.25">
      <c r="G23" s="14" t="s">
        <v>66</v>
      </c>
      <c r="H23" s="15" t="s">
        <v>83</v>
      </c>
    </row>
    <row r="24" spans="4:8" x14ac:dyDescent="0.25">
      <c r="G24" s="14" t="s">
        <v>67</v>
      </c>
      <c r="H24" s="15" t="s">
        <v>86</v>
      </c>
    </row>
    <row r="25" spans="4:8" x14ac:dyDescent="0.25">
      <c r="G25" s="14" t="s">
        <v>68</v>
      </c>
      <c r="H25" s="15" t="s">
        <v>84</v>
      </c>
    </row>
    <row r="26" spans="4:8" x14ac:dyDescent="0.25">
      <c r="G26" s="16" t="s">
        <v>69</v>
      </c>
      <c r="H26" s="17" t="s">
        <v>87</v>
      </c>
    </row>
  </sheetData>
  <mergeCells count="7">
    <mergeCell ref="J3:K3"/>
    <mergeCell ref="J4:K4"/>
    <mergeCell ref="A3:B3"/>
    <mergeCell ref="G3:H3"/>
    <mergeCell ref="G4:H4"/>
    <mergeCell ref="D3:E4"/>
    <mergeCell ref="D5:E5"/>
  </mergeCells>
  <pageMargins left="0.25" right="0.25" top="0.75" bottom="0.75" header="0.3" footer="0.3"/>
  <pageSetup paperSize="5" scale="66" orientation="landscape" r:id="rId1"/>
  <headerFooter>
    <oddFooter>&amp;L&amp;"-,Italique"&amp;8Fichier :&amp;Z&amp;F
Feuille : &amp;A&amp;R&amp;"-,Italique"&amp;8Page &amp;P de &amp;N
Imprimé le : &amp;D 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2014-08-08T16:11:36Z</cp:lastPrinted>
  <dcterms:created xsi:type="dcterms:W3CDTF">2013-08-30T17:45:59Z</dcterms:created>
  <dcterms:modified xsi:type="dcterms:W3CDTF">2014-09-28T18:50:42Z</dcterms:modified>
</cp:coreProperties>
</file>