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émo\"/>
    </mc:Choice>
  </mc:AlternateContent>
  <bookViews>
    <workbookView xWindow="0" yWindow="0" windowWidth="19140" windowHeight="11205"/>
  </bookViews>
  <sheets>
    <sheet name="TDB" sheetId="2" r:id="rId1"/>
    <sheet name="NbHres" sheetId="1" r:id="rId2"/>
    <sheet name="RECHERCHE_Limites" sheetId="5" r:id="rId3"/>
    <sheet name="Schéma" sheetId="6" r:id="rId4"/>
    <sheet name="Paramètres" sheetId="4" r:id="rId5"/>
  </sheets>
  <definedNames>
    <definedName name="C_TestValeur">RECHERCHE_Limites!$L$6</definedName>
    <definedName name="MaPlageRecherche">RECHERCHE_Limites!$C$3:$C$11</definedName>
    <definedName name="Semaine_1">RECHERCHE_Limites!$D$3:$D$11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6" l="1"/>
  <c r="C15" i="6"/>
  <c r="M16" i="5"/>
  <c r="M28" i="5"/>
  <c r="M23" i="5"/>
  <c r="M27" i="5"/>
  <c r="M26" i="5"/>
  <c r="M25" i="5"/>
  <c r="M17" i="5"/>
  <c r="M24" i="5"/>
  <c r="M18" i="5"/>
  <c r="M21" i="5"/>
  <c r="M20" i="5"/>
  <c r="M19" i="5"/>
  <c r="M15" i="5"/>
  <c r="M13" i="5"/>
  <c r="M12" i="5"/>
  <c r="M11" i="5"/>
  <c r="M10" i="5"/>
  <c r="M9" i="5"/>
  <c r="M8" i="5"/>
  <c r="M6" i="5"/>
  <c r="M5" i="5"/>
  <c r="M4" i="5"/>
  <c r="M3" i="5"/>
  <c r="M2" i="5"/>
</calcChain>
</file>

<file path=xl/sharedStrings.xml><?xml version="1.0" encoding="utf-8"?>
<sst xmlns="http://schemas.openxmlformats.org/spreadsheetml/2006/main" count="158" uniqueCount="93">
  <si>
    <t>Nombre d'heures de travail</t>
  </si>
  <si>
    <t>Nom</t>
  </si>
  <si>
    <t>NoEmpl</t>
  </si>
  <si>
    <t>Semaine 1</t>
  </si>
  <si>
    <t>Semaine 2</t>
  </si>
  <si>
    <t>Semaine 3</t>
  </si>
  <si>
    <t>Semaine 4</t>
  </si>
  <si>
    <t>Pierre</t>
  </si>
  <si>
    <t>Josée</t>
  </si>
  <si>
    <t>Catherine</t>
  </si>
  <si>
    <t>Simon</t>
  </si>
  <si>
    <t>Marie</t>
  </si>
  <si>
    <t>Thomas</t>
  </si>
  <si>
    <t>Madeleine</t>
  </si>
  <si>
    <t>Luc</t>
  </si>
  <si>
    <t>Romain</t>
  </si>
  <si>
    <t>No Empl</t>
  </si>
  <si>
    <t>Hres sem 4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</si>
  <si>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a été </t>
    </r>
    <r>
      <rPr>
        <b/>
        <i/>
        <sz val="10"/>
        <color theme="1"/>
        <rFont val="Arial Narrow"/>
        <family val="2"/>
      </rPr>
      <t>créé</t>
    </r>
    <r>
      <rPr>
        <i/>
        <sz val="10"/>
        <color theme="1"/>
        <rFont val="Arial Narrow"/>
        <family val="2"/>
      </rPr>
      <t xml:space="preserve"> dans ce classeur</t>
    </r>
  </si>
  <si>
    <t>Liste des noms</t>
  </si>
  <si>
    <t>Liste des adresses et leur formules respectives</t>
  </si>
  <si>
    <t>Syntaxe de fonctions</t>
  </si>
  <si>
    <t xml:space="preserve">RECHERCHE(valeur_cherchée;vecteur_recherche;[vecteur_résultat]) </t>
  </si>
  <si>
    <t>Valeur cherchée</t>
  </si>
  <si>
    <t>Résultat</t>
  </si>
  <si>
    <t>La fonction</t>
  </si>
  <si>
    <t>go</t>
  </si>
  <si>
    <t>C_TestValeur</t>
  </si>
  <si>
    <t>=$L$6</t>
  </si>
  <si>
    <t>=RECHERCHE("102";$C$3:$C$11;$B$3:$B$11)</t>
  </si>
  <si>
    <t>=RECHERCHE(102;$C$3:$C$11;$B$3:$B$11)</t>
  </si>
  <si>
    <t>=RECHERCHE(L4;$C$3:$C$11;$B$3:$B$11)</t>
  </si>
  <si>
    <t>=RECHERCHE(L5;$C$3:$C$11;$B$3:$B$11)</t>
  </si>
  <si>
    <t>=RECHERCHE(C_TestValeur;$C$3:$C$11;$B$3:$B$11)</t>
  </si>
  <si>
    <t>Semaine 5</t>
  </si>
  <si>
    <t>Semaine 6</t>
  </si>
  <si>
    <t>Semaine 7</t>
  </si>
  <si>
    <t>Semaine 8</t>
  </si>
  <si>
    <t>=RECHERCHE(L8;$C$3:$C$11;$B$3:$B$11)</t>
  </si>
  <si>
    <t>=RECHERCHE(L9;$C$3:$C$11;$B$3:$B$11)</t>
  </si>
  <si>
    <t>=RECHERCHE(L10;$C$3:$C$11;$B$3:$B$11)</t>
  </si>
  <si>
    <t>simon</t>
  </si>
  <si>
    <t>=RECHERCHE(L11;$B$3:$B$11;$C$3:$C$11)</t>
  </si>
  <si>
    <t>vecteur_recherche pas trié</t>
  </si>
  <si>
    <t>valeur cherchée pas unique</t>
  </si>
  <si>
    <t>valeur cherchée numérique entre guillemets</t>
  </si>
  <si>
    <t>OK</t>
  </si>
  <si>
    <t>OK - valeur cherchée dans la fonction</t>
  </si>
  <si>
    <t>valeur cherchée absente du vecteur recherche</t>
  </si>
  <si>
    <t>OK - Cellule nommée</t>
  </si>
  <si>
    <t>valeur cherchée absente résultat le plus proche</t>
  </si>
  <si>
    <t>valeur cherchée vide</t>
  </si>
  <si>
    <t>=RECHERCHE(L12;$E$3:$E$11;$C$3:$C$11)</t>
  </si>
  <si>
    <t>vecteur_recherche, mauvaise plage de données</t>
  </si>
  <si>
    <t>=$C$3:$C$11</t>
  </si>
  <si>
    <t>=RECHERCHEV(L15;MaPllage;G3:G11)</t>
  </si>
  <si>
    <t>Ok - vecteur recherche nommée</t>
  </si>
  <si>
    <t>vecteur recherche mauvais nom</t>
  </si>
  <si>
    <t>=RECHERCHE(L13;MaPlageRecherche;B3:B11)</t>
  </si>
  <si>
    <t>MaPlageRecherche</t>
  </si>
  <si>
    <t>Ok</t>
  </si>
  <si>
    <t>Ok ou Cause de l'erreur</t>
  </si>
  <si>
    <t>OK - plage vecteur résultat même dimension, autres lignes</t>
  </si>
  <si>
    <t>OK - vecteur recherche et résultat avec plages nommées</t>
  </si>
  <si>
    <t>vecteur résultat trop de colonnes</t>
  </si>
  <si>
    <t>=RECHERCHE(L17;$C$3:$C$11;$B$3:$B$11)</t>
  </si>
  <si>
    <t>Ok -à prendre avec précaution (colonne et ligne)</t>
  </si>
  <si>
    <t>vecteur résultat mauvais nom</t>
  </si>
  <si>
    <t>plage résultat et plage recherche différente dimension</t>
  </si>
  <si>
    <t>argument vecteur résultat absent</t>
  </si>
  <si>
    <t>=RECHERCHE(L16;;B18:B26)</t>
  </si>
  <si>
    <t>argument vecteur recherche absent</t>
  </si>
  <si>
    <t>Semaine_1</t>
  </si>
  <si>
    <t>=$D$3:$D$11</t>
  </si>
  <si>
    <t>résultat vide dans le vecteur résultat</t>
  </si>
  <si>
    <t>vecteur recherche</t>
  </si>
  <si>
    <t>vecteur résultat</t>
  </si>
  <si>
    <t>=RECHERCHE(L18;$C$3:$D$11;$E$3:$F$11)</t>
  </si>
  <si>
    <t>=RECHERCHE(L19;$C$3:$C$11;$B$3:$B$11)</t>
  </si>
  <si>
    <t>=RECHERCHE(L20;$C$3:$C$11;$D$16:$D$24)</t>
  </si>
  <si>
    <t>=RECHERCHE(L21;MaPlageRecherche;Semaine_1)</t>
  </si>
  <si>
    <t>=RECHERCHE(L23;MaPlageRecherche;Semaine1)</t>
  </si>
  <si>
    <t>=RECHERCHE(L24;$C$3:$C$11;$B$3)</t>
  </si>
  <si>
    <t>=RECHERCHE(L25;$C$3:$C$11;$D$2:$G$3)</t>
  </si>
  <si>
    <t>=RECHERCHE(L26;$C$3:$C$11;$D$2:$G$2)</t>
  </si>
  <si>
    <t>=RECHERCHE(L27;$C$3:$C$11;$B$16:$B$24)</t>
  </si>
  <si>
    <t>=RECHERCHE(L28;$C$3:$C$11;)</t>
  </si>
  <si>
    <t>valeur cherchée + petite que 1ere valeur dans vecteur recherche</t>
  </si>
  <si>
    <t>=RECHERCHE(102;C3:C11;G3:G11)</t>
  </si>
  <si>
    <t>=RECHERCHE("Semaine 2";K2:N2;K11:N11)</t>
  </si>
  <si>
    <t>=RECHERCHE_Limites!$L$6</t>
  </si>
  <si>
    <t>=RECHERCHE_Limites!$C$3:$C$11</t>
  </si>
  <si>
    <t>=RECHERCHE_Limites!$D$3:$D$11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</si>
</sst>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10" applyNumberFormat="0" applyAlignment="0" applyProtection="0"/>
    <xf numFmtId="0" fontId="1" fillId="0" borderId="17" applyNumberFormat="0" applyFill="0" applyAlignment="0" applyProtection="0"/>
  </cellStyleXfs>
  <cellXfs count="70">
    <xf numFmtId="0" fontId="0" fillId="0" borderId="0" xfId="0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4" fillId="0" borderId="0" xfId="0" applyFont="1"/>
    <xf numFmtId="0" fontId="6" fillId="0" borderId="14" xfId="0" applyFont="1" applyBorder="1"/>
    <xf numFmtId="0" fontId="2" fillId="0" borderId="4" xfId="0" applyFont="1" applyFill="1" applyBorder="1" applyAlignment="1">
      <alignment horizontal="center"/>
    </xf>
    <xf numFmtId="0" fontId="0" fillId="0" borderId="0" xfId="0" quotePrefix="1"/>
    <xf numFmtId="0" fontId="0" fillId="0" borderId="0" xfId="0" applyAlignment="1">
      <alignment horizontal="center"/>
    </xf>
    <xf numFmtId="0" fontId="0" fillId="3" borderId="4" xfId="0" applyFill="1" applyBorder="1" applyAlignment="1">
      <alignment horizontal="center"/>
    </xf>
    <xf numFmtId="0" fontId="1" fillId="0" borderId="18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0" fillId="0" borderId="11" xfId="0" applyBorder="1"/>
    <xf numFmtId="0" fontId="0" fillId="0" borderId="19" xfId="0" applyBorder="1" applyAlignment="1">
      <alignment horizontal="center"/>
    </xf>
    <xf numFmtId="0" fontId="0" fillId="0" borderId="0" xfId="0" quotePrefix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19" xfId="0" quotePrefix="1" applyBorder="1" applyAlignment="1">
      <alignment horizontal="left"/>
    </xf>
    <xf numFmtId="0" fontId="0" fillId="0" borderId="20" xfId="0" quotePrefix="1" applyBorder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Fill="1" applyBorder="1" applyAlignment="1">
      <alignment horizontal="center" vertical="center"/>
    </xf>
    <xf numFmtId="0" fontId="6" fillId="0" borderId="0" xfId="0" quotePrefix="1" applyFont="1" applyBorder="1" applyAlignment="1">
      <alignment horizontal="left"/>
    </xf>
    <xf numFmtId="0" fontId="0" fillId="0" borderId="0" xfId="0" quotePrefix="1" applyBorder="1"/>
    <xf numFmtId="0" fontId="9" fillId="0" borderId="0" xfId="0" applyFont="1" applyFill="1" applyBorder="1" applyAlignment="1">
      <alignment vertical="center"/>
    </xf>
    <xf numFmtId="0" fontId="6" fillId="0" borderId="0" xfId="0" applyFont="1" applyBorder="1"/>
    <xf numFmtId="0" fontId="8" fillId="0" borderId="0" xfId="0" quotePrefix="1" applyFont="1" applyBorder="1" applyAlignment="1">
      <alignment horizontal="left"/>
    </xf>
    <xf numFmtId="0" fontId="0" fillId="0" borderId="11" xfId="0" applyFill="1" applyBorder="1" applyAlignment="1">
      <alignment horizontal="center"/>
    </xf>
    <xf numFmtId="0" fontId="0" fillId="0" borderId="19" xfId="0" quotePrefix="1" applyBorder="1"/>
    <xf numFmtId="0" fontId="6" fillId="0" borderId="12" xfId="0" quotePrefix="1" applyFont="1" applyBorder="1" applyAlignment="1">
      <alignment horizontal="left"/>
    </xf>
    <xf numFmtId="0" fontId="6" fillId="0" borderId="14" xfId="0" quotePrefix="1" applyFont="1" applyBorder="1" applyAlignment="1">
      <alignment horizontal="left"/>
    </xf>
    <xf numFmtId="0" fontId="0" fillId="0" borderId="15" xfId="0" applyFill="1" applyBorder="1" applyAlignment="1">
      <alignment horizontal="center"/>
    </xf>
    <xf numFmtId="0" fontId="6" fillId="0" borderId="16" xfId="0" quotePrefix="1" applyFont="1" applyBorder="1" applyAlignment="1">
      <alignment horizontal="left"/>
    </xf>
    <xf numFmtId="0" fontId="0" fillId="5" borderId="5" xfId="0" applyFill="1" applyBorder="1"/>
    <xf numFmtId="0" fontId="0" fillId="5" borderId="6" xfId="0" applyFill="1" applyBorder="1"/>
    <xf numFmtId="0" fontId="0" fillId="0" borderId="5" xfId="0" applyFill="1" applyBorder="1"/>
    <xf numFmtId="0" fontId="0" fillId="0" borderId="6" xfId="0" applyFill="1" applyBorder="1"/>
    <xf numFmtId="0" fontId="0" fillId="5" borderId="4" xfId="0" applyFill="1" applyBorder="1" applyAlignment="1">
      <alignment horizontal="center"/>
    </xf>
    <xf numFmtId="0" fontId="0" fillId="5" borderId="0" xfId="0" applyFill="1"/>
    <xf numFmtId="0" fontId="10" fillId="5" borderId="0" xfId="0" applyFont="1" applyFill="1"/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textRotation="90"/>
    </xf>
    <xf numFmtId="0" fontId="3" fillId="2" borderId="10" xfId="1" applyAlignment="1">
      <alignment horizontal="center" vertical="center"/>
    </xf>
    <xf numFmtId="0" fontId="1" fillId="0" borderId="17" xfId="2" applyAlignment="1">
      <alignment horizontal="left"/>
    </xf>
    <xf numFmtId="0" fontId="9" fillId="0" borderId="11" xfId="0" applyFont="1" applyBorder="1"/>
    <xf numFmtId="0" fontId="9" fillId="0" borderId="12" xfId="0" applyFont="1" applyBorder="1"/>
    <xf numFmtId="0" fontId="9" fillId="0" borderId="13" xfId="0" applyFont="1" applyBorder="1"/>
    <xf numFmtId="0" fontId="9" fillId="0" borderId="14" xfId="0" applyFont="1" applyBorder="1"/>
    <xf numFmtId="0" fontId="9" fillId="0" borderId="15" xfId="0" applyFont="1" applyBorder="1"/>
    <xf numFmtId="0" fontId="9" fillId="0" borderId="16" xfId="0" applyFont="1" applyBorder="1"/>
  </cellXfs>
  <cellStyles count="3">
    <cellStyle name="Normal" xfId="0" builtinId="0"/>
    <cellStyle name="Total" xfId="2" builtinId="25"/>
    <cellStyle name="Vérification" xfId="1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752475</xdr:colOff>
      <xdr:row>1</xdr:row>
      <xdr:rowOff>161925</xdr:rowOff>
    </xdr:from>
    <xdr:to>
      <xdr:col>3</xdr:col>
      <xdr:colOff>28575</xdr:colOff>
      <xdr:row>11</xdr:row>
      <xdr:rowOff>38101</xdr:rowOff>
    </xdr:to>
    <xdr:sp macro="" textlink="">
      <xdr:nvSpPr>
        <xdr:cNvPr id="2" name="Rectangle à coins arrondis 1"/>
        <xdr:cNvSpPr/>
      </xdr:nvSpPr>
      <xdr:spPr>
        <a:xfrm>
          <a:off x="933450" y="352425"/>
          <a:ext cx="800100" cy="1781176"/>
        </a:xfrm>
        <a:prstGeom prst="roundRect">
          <a:avLst/>
        </a:prstGeom>
        <a:noFill/>
        <a:ln w="28575"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5</xdr:col>
      <xdr:colOff>752476</xdr:colOff>
      <xdr:row>1</xdr:row>
      <xdr:rowOff>161925</xdr:rowOff>
    </xdr:from>
    <xdr:to>
      <xdr:col>7</xdr:col>
      <xdr:colOff>9526</xdr:colOff>
      <xdr:row>11</xdr:row>
      <xdr:rowOff>47625</xdr:rowOff>
    </xdr:to>
    <xdr:sp macro="" textlink="">
      <xdr:nvSpPr>
        <xdr:cNvPr id="3" name="Rectangle à coins arrondis 2"/>
        <xdr:cNvSpPr/>
      </xdr:nvSpPr>
      <xdr:spPr>
        <a:xfrm>
          <a:off x="3981451" y="352425"/>
          <a:ext cx="781050" cy="1790700"/>
        </a:xfrm>
        <a:prstGeom prst="roundRect">
          <a:avLst/>
        </a:prstGeom>
        <a:noFill/>
        <a:ln w="28575"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9</xdr:col>
      <xdr:colOff>723899</xdr:colOff>
      <xdr:row>0</xdr:row>
      <xdr:rowOff>161925</xdr:rowOff>
    </xdr:from>
    <xdr:to>
      <xdr:col>14</xdr:col>
      <xdr:colOff>28574</xdr:colOff>
      <xdr:row>2</xdr:row>
      <xdr:rowOff>38100</xdr:rowOff>
    </xdr:to>
    <xdr:sp macro="" textlink="">
      <xdr:nvSpPr>
        <xdr:cNvPr id="6" name="Rectangle à coins arrondis 5"/>
        <xdr:cNvSpPr/>
      </xdr:nvSpPr>
      <xdr:spPr>
        <a:xfrm>
          <a:off x="7000874" y="161925"/>
          <a:ext cx="3114675" cy="257175"/>
        </a:xfrm>
        <a:prstGeom prst="roundRect">
          <a:avLst/>
        </a:prstGeom>
        <a:noFill/>
        <a:ln w="28575"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9</xdr:col>
      <xdr:colOff>723901</xdr:colOff>
      <xdr:row>9</xdr:row>
      <xdr:rowOff>161925</xdr:rowOff>
    </xdr:from>
    <xdr:to>
      <xdr:col>14</xdr:col>
      <xdr:colOff>28575</xdr:colOff>
      <xdr:row>11</xdr:row>
      <xdr:rowOff>28575</xdr:rowOff>
    </xdr:to>
    <xdr:sp macro="" textlink="">
      <xdr:nvSpPr>
        <xdr:cNvPr id="7" name="Rectangle à coins arrondis 6"/>
        <xdr:cNvSpPr/>
      </xdr:nvSpPr>
      <xdr:spPr>
        <a:xfrm>
          <a:off x="7000876" y="1876425"/>
          <a:ext cx="3114674" cy="247650"/>
        </a:xfrm>
        <a:prstGeom prst="roundRect">
          <a:avLst/>
        </a:prstGeom>
        <a:noFill/>
        <a:ln w="28575"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zoomScaleNormal="100" workbookViewId="0">
      <selection activeCell="E8" sqref="E8"/>
    </sheetView>
  </sheetViews>
  <sheetFormatPr baseColWidth="10" defaultRowHeight="15" x14ac:dyDescent="0.25"/>
  <cols>
    <col min="1" max="3" width="12.7109375" customWidth="1"/>
  </cols>
  <sheetData>
    <row r="1" spans="1:3" x14ac:dyDescent="0.25">
      <c r="A1" s="55" t="s">
        <v>0</v>
      </c>
      <c r="B1" s="56"/>
      <c r="C1" s="57"/>
    </row>
    <row r="2" spans="1:3" x14ac:dyDescent="0.25">
      <c r="A2" s="10" t="s">
        <v>16</v>
      </c>
      <c r="B2" s="10" t="s">
        <v>1</v>
      </c>
      <c r="C2" s="10" t="s">
        <v>17</v>
      </c>
    </row>
    <row r="3" spans="1:3" x14ac:dyDescent="0.25">
      <c r="A3" s="7"/>
      <c r="B3" s="7"/>
      <c r="C3" s="7"/>
    </row>
    <row r="4" spans="1:3" x14ac:dyDescent="0.25">
      <c r="A4" s="8"/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G21" sqref="G21"/>
    </sheetView>
  </sheetViews>
  <sheetFormatPr baseColWidth="10" defaultRowHeight="15" x14ac:dyDescent="0.25"/>
  <sheetData>
    <row r="1" spans="1:6" x14ac:dyDescent="0.25">
      <c r="C1" s="58" t="s">
        <v>0</v>
      </c>
      <c r="D1" s="59"/>
      <c r="E1" s="59"/>
      <c r="F1" s="60"/>
    </row>
    <row r="2" spans="1:6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x14ac:dyDescent="0.25">
      <c r="A3" s="2" t="s">
        <v>7</v>
      </c>
      <c r="B3" s="2">
        <v>101</v>
      </c>
      <c r="C3" s="2">
        <v>40</v>
      </c>
      <c r="D3" s="2">
        <v>39</v>
      </c>
      <c r="E3" s="2">
        <v>41</v>
      </c>
      <c r="F3" s="2">
        <v>39.5</v>
      </c>
    </row>
    <row r="4" spans="1:6" x14ac:dyDescent="0.25">
      <c r="A4" s="3" t="s">
        <v>8</v>
      </c>
      <c r="B4" s="3">
        <v>102</v>
      </c>
      <c r="C4" s="3">
        <v>35</v>
      </c>
      <c r="D4" s="3">
        <v>32</v>
      </c>
      <c r="E4" s="3">
        <v>37</v>
      </c>
      <c r="F4" s="3">
        <v>36</v>
      </c>
    </row>
    <row r="5" spans="1:6" x14ac:dyDescent="0.25">
      <c r="A5" s="3" t="s">
        <v>9</v>
      </c>
      <c r="B5" s="3">
        <v>103</v>
      </c>
      <c r="C5" s="3">
        <v>41</v>
      </c>
      <c r="D5" s="3">
        <v>40</v>
      </c>
      <c r="E5" s="3">
        <v>42</v>
      </c>
      <c r="F5" s="3">
        <v>39</v>
      </c>
    </row>
    <row r="6" spans="1:6" x14ac:dyDescent="0.25">
      <c r="A6" s="3" t="s">
        <v>10</v>
      </c>
      <c r="B6" s="3">
        <v>104</v>
      </c>
      <c r="C6" s="3">
        <v>38</v>
      </c>
      <c r="D6" s="3">
        <v>39</v>
      </c>
      <c r="E6" s="3">
        <v>37</v>
      </c>
      <c r="F6" s="3">
        <v>38.5</v>
      </c>
    </row>
    <row r="7" spans="1:6" x14ac:dyDescent="0.25">
      <c r="A7" s="3" t="s">
        <v>11</v>
      </c>
      <c r="B7" s="3">
        <v>105</v>
      </c>
      <c r="C7" s="3">
        <v>39.5</v>
      </c>
      <c r="D7" s="3">
        <v>40</v>
      </c>
      <c r="E7" s="3">
        <v>40.5</v>
      </c>
      <c r="F7" s="3">
        <v>40</v>
      </c>
    </row>
    <row r="8" spans="1:6" x14ac:dyDescent="0.25">
      <c r="A8" s="3" t="s">
        <v>12</v>
      </c>
      <c r="B8" s="3">
        <v>106</v>
      </c>
      <c r="C8" s="3">
        <v>28</v>
      </c>
      <c r="D8" s="3">
        <v>20</v>
      </c>
      <c r="E8" s="3">
        <v>22</v>
      </c>
      <c r="F8" s="3">
        <v>27</v>
      </c>
    </row>
    <row r="9" spans="1:6" x14ac:dyDescent="0.25">
      <c r="A9" s="3" t="s">
        <v>13</v>
      </c>
      <c r="B9" s="3">
        <v>107</v>
      </c>
      <c r="C9" s="3">
        <v>37</v>
      </c>
      <c r="D9" s="3">
        <v>38</v>
      </c>
      <c r="E9" s="3">
        <v>37.5</v>
      </c>
      <c r="F9" s="3">
        <v>38</v>
      </c>
    </row>
    <row r="10" spans="1:6" x14ac:dyDescent="0.25">
      <c r="A10" s="3" t="s">
        <v>14</v>
      </c>
      <c r="B10" s="3">
        <v>108</v>
      </c>
      <c r="C10" s="3">
        <v>32</v>
      </c>
      <c r="D10" s="3">
        <v>32</v>
      </c>
      <c r="E10" s="3">
        <v>33</v>
      </c>
      <c r="F10" s="3">
        <v>32</v>
      </c>
    </row>
    <row r="11" spans="1:6" x14ac:dyDescent="0.25">
      <c r="A11" s="3" t="s">
        <v>15</v>
      </c>
      <c r="B11" s="3">
        <v>109</v>
      </c>
      <c r="C11" s="3">
        <v>35</v>
      </c>
      <c r="D11" s="3">
        <v>35</v>
      </c>
      <c r="E11" s="3">
        <v>35</v>
      </c>
      <c r="F11" s="3">
        <v>35</v>
      </c>
    </row>
  </sheetData>
  <mergeCells count="1">
    <mergeCell ref="C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0"/>
  <sheetViews>
    <sheetView zoomScaleNormal="100" workbookViewId="0">
      <selection activeCell="F27" sqref="F27"/>
    </sheetView>
  </sheetViews>
  <sheetFormatPr baseColWidth="10" defaultRowHeight="15" x14ac:dyDescent="0.25"/>
  <cols>
    <col min="1" max="1" width="1.85546875" customWidth="1"/>
    <col min="2" max="2" width="15" bestFit="1" customWidth="1"/>
    <col min="3" max="7" width="12.7109375" customWidth="1"/>
    <col min="8" max="10" width="2.7109375" customWidth="1"/>
    <col min="11" max="11" width="3.28515625" style="9" bestFit="1" customWidth="1"/>
    <col min="12" max="12" width="15.42578125" bestFit="1" customWidth="1"/>
    <col min="13" max="13" width="15" bestFit="1" customWidth="1"/>
    <col min="14" max="14" width="46" style="35" customWidth="1"/>
    <col min="15" max="15" width="55.5703125" style="40" customWidth="1"/>
    <col min="16" max="16" width="22.42578125" style="35" customWidth="1"/>
    <col min="17" max="17" width="11.42578125" style="35"/>
  </cols>
  <sheetData>
    <row r="1" spans="2:17" x14ac:dyDescent="0.25">
      <c r="D1" s="58" t="s">
        <v>0</v>
      </c>
      <c r="E1" s="59"/>
      <c r="F1" s="59"/>
      <c r="G1" s="60"/>
      <c r="K1"/>
      <c r="L1" s="11" t="s">
        <v>23</v>
      </c>
      <c r="M1" s="34" t="s">
        <v>24</v>
      </c>
      <c r="N1" s="36" t="s">
        <v>25</v>
      </c>
      <c r="O1" s="39" t="s">
        <v>61</v>
      </c>
      <c r="P1" s="12"/>
      <c r="Q1" s="12"/>
    </row>
    <row r="2" spans="2:17" ht="15" customHeight="1" x14ac:dyDescent="0.25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K2" s="61" t="s">
        <v>23</v>
      </c>
      <c r="L2" s="13"/>
      <c r="M2" s="14" t="e">
        <f>LOOKUP("102",$C$3:$C$11,$B$3:$B$11)</f>
        <v>#N/A</v>
      </c>
      <c r="N2" s="32" t="s">
        <v>29</v>
      </c>
      <c r="O2" s="44" t="s">
        <v>45</v>
      </c>
      <c r="P2" s="15"/>
      <c r="Q2" s="15"/>
    </row>
    <row r="3" spans="2:17" x14ac:dyDescent="0.25">
      <c r="B3" s="4" t="s">
        <v>7</v>
      </c>
      <c r="C3" s="25">
        <v>101</v>
      </c>
      <c r="D3" s="26">
        <v>40</v>
      </c>
      <c r="E3" s="26">
        <v>39</v>
      </c>
      <c r="F3" s="26">
        <v>41</v>
      </c>
      <c r="G3" s="27">
        <v>39.5</v>
      </c>
      <c r="K3" s="61"/>
      <c r="L3" s="16"/>
      <c r="M3" s="17" t="str">
        <f>LOOKUP(102,$C$3:$C$11,$B$3:$B$11)</f>
        <v>Josée</v>
      </c>
      <c r="N3" s="15" t="s">
        <v>30</v>
      </c>
      <c r="O3" s="45" t="s">
        <v>47</v>
      </c>
      <c r="P3" s="15"/>
      <c r="Q3" s="15"/>
    </row>
    <row r="4" spans="2:17" x14ac:dyDescent="0.25">
      <c r="B4" s="4" t="s">
        <v>8</v>
      </c>
      <c r="C4" s="24">
        <v>102</v>
      </c>
      <c r="D4" s="3">
        <v>35</v>
      </c>
      <c r="E4" s="3">
        <v>32</v>
      </c>
      <c r="F4" s="3">
        <v>37</v>
      </c>
      <c r="G4" s="28">
        <v>36</v>
      </c>
      <c r="K4" s="61"/>
      <c r="L4" s="18">
        <v>102</v>
      </c>
      <c r="M4" s="17" t="str">
        <f>LOOKUP(L4,$C$3:$C$11,$B$3:$B$11)</f>
        <v>Josée</v>
      </c>
      <c r="N4" s="15" t="s">
        <v>31</v>
      </c>
      <c r="O4" s="45" t="s">
        <v>46</v>
      </c>
      <c r="P4" s="15"/>
      <c r="Q4" s="15"/>
    </row>
    <row r="5" spans="2:17" x14ac:dyDescent="0.25">
      <c r="B5" s="4" t="s">
        <v>9</v>
      </c>
      <c r="C5" s="24">
        <v>103</v>
      </c>
      <c r="D5" s="3">
        <v>41</v>
      </c>
      <c r="E5" s="3">
        <v>40</v>
      </c>
      <c r="F5" s="3">
        <v>42</v>
      </c>
      <c r="G5" s="28">
        <v>39</v>
      </c>
      <c r="K5" s="61"/>
      <c r="L5" s="16" t="s">
        <v>26</v>
      </c>
      <c r="M5" s="17" t="e">
        <f>LOOKUP(L5,$C$3:$C$11,$B$3:$B$11)</f>
        <v>#N/A</v>
      </c>
      <c r="N5" s="15" t="s">
        <v>32</v>
      </c>
      <c r="O5" s="45" t="s">
        <v>48</v>
      </c>
      <c r="P5" s="15"/>
      <c r="Q5" s="15"/>
    </row>
    <row r="6" spans="2:17" x14ac:dyDescent="0.25">
      <c r="B6" s="4" t="s">
        <v>10</v>
      </c>
      <c r="C6" s="24">
        <v>104</v>
      </c>
      <c r="D6" s="3">
        <v>38</v>
      </c>
      <c r="E6" s="3">
        <v>39</v>
      </c>
      <c r="F6" s="3">
        <v>37</v>
      </c>
      <c r="G6" s="28">
        <v>38.5</v>
      </c>
      <c r="K6" s="61"/>
      <c r="L6" s="16">
        <v>102</v>
      </c>
      <c r="M6" s="17" t="str">
        <f>LOOKUP(C_TestValeur,$C$3:$C$11,$B$3:$B$11)</f>
        <v>Josée</v>
      </c>
      <c r="N6" s="15" t="s">
        <v>33</v>
      </c>
      <c r="O6" s="45" t="s">
        <v>49</v>
      </c>
      <c r="P6" s="15"/>
      <c r="Q6" s="15"/>
    </row>
    <row r="7" spans="2:17" x14ac:dyDescent="0.25">
      <c r="B7" s="4" t="s">
        <v>11</v>
      </c>
      <c r="C7" s="24">
        <v>105</v>
      </c>
      <c r="D7" s="3">
        <v>39.5</v>
      </c>
      <c r="E7" s="3">
        <v>40</v>
      </c>
      <c r="F7" s="3">
        <v>40.5</v>
      </c>
      <c r="G7" s="28">
        <v>40</v>
      </c>
      <c r="K7" s="61"/>
      <c r="L7" s="18"/>
      <c r="M7" s="19" t="s">
        <v>27</v>
      </c>
      <c r="N7" s="15" t="s">
        <v>28</v>
      </c>
      <c r="O7" s="6"/>
      <c r="P7" s="15"/>
      <c r="Q7" s="15"/>
    </row>
    <row r="8" spans="2:17" x14ac:dyDescent="0.25">
      <c r="B8" s="4" t="s">
        <v>12</v>
      </c>
      <c r="C8" s="24">
        <v>105</v>
      </c>
      <c r="D8" s="3">
        <v>28</v>
      </c>
      <c r="E8" s="3">
        <v>20</v>
      </c>
      <c r="F8" s="3">
        <v>22</v>
      </c>
      <c r="G8" s="28">
        <v>27</v>
      </c>
      <c r="K8" s="61"/>
      <c r="L8" s="16">
        <v>105</v>
      </c>
      <c r="M8" s="17" t="str">
        <f>LOOKUP(L8,$C$3:$C$11,$B$3:$B$11)</f>
        <v>Thomas</v>
      </c>
      <c r="N8" s="15" t="s">
        <v>38</v>
      </c>
      <c r="O8" s="45" t="s">
        <v>44</v>
      </c>
      <c r="P8" s="15"/>
      <c r="Q8" s="15"/>
    </row>
    <row r="9" spans="2:17" x14ac:dyDescent="0.25">
      <c r="B9" s="4" t="s">
        <v>13</v>
      </c>
      <c r="C9" s="24">
        <v>107</v>
      </c>
      <c r="D9" s="3">
        <v>37</v>
      </c>
      <c r="E9" s="3">
        <v>38</v>
      </c>
      <c r="F9" s="3">
        <v>37.5</v>
      </c>
      <c r="G9" s="28">
        <v>38</v>
      </c>
      <c r="K9" s="61"/>
      <c r="L9" s="16">
        <v>106</v>
      </c>
      <c r="M9" s="17" t="str">
        <f>LOOKUP(L9,$C$3:$C$11,$B$3:$B$11)</f>
        <v>Thomas</v>
      </c>
      <c r="N9" s="15" t="s">
        <v>39</v>
      </c>
      <c r="O9" s="45" t="s">
        <v>50</v>
      </c>
      <c r="P9" s="15"/>
      <c r="Q9" s="15"/>
    </row>
    <row r="10" spans="2:17" x14ac:dyDescent="0.25">
      <c r="B10" s="4" t="s">
        <v>14</v>
      </c>
      <c r="C10" s="24">
        <v>108</v>
      </c>
      <c r="D10" s="3">
        <v>32</v>
      </c>
      <c r="E10" s="3">
        <v>32</v>
      </c>
      <c r="F10" s="3">
        <v>33</v>
      </c>
      <c r="G10" s="28">
        <v>32</v>
      </c>
      <c r="K10" s="61"/>
      <c r="L10" s="22"/>
      <c r="M10" s="20" t="e">
        <f>LOOKUP(L10,$C$3:$C$11,$B$3:$B$11)</f>
        <v>#N/A</v>
      </c>
      <c r="N10" s="33" t="s">
        <v>40</v>
      </c>
      <c r="O10" s="47" t="s">
        <v>51</v>
      </c>
      <c r="P10" s="15"/>
      <c r="Q10" s="15"/>
    </row>
    <row r="11" spans="2:17" ht="15" customHeight="1" x14ac:dyDescent="0.25">
      <c r="B11" s="4" t="s">
        <v>15</v>
      </c>
      <c r="C11" s="29">
        <v>109</v>
      </c>
      <c r="D11" s="30">
        <v>35</v>
      </c>
      <c r="E11" s="30">
        <v>35</v>
      </c>
      <c r="F11" s="30">
        <v>35</v>
      </c>
      <c r="G11" s="31">
        <v>35</v>
      </c>
      <c r="K11" s="61" t="s">
        <v>75</v>
      </c>
      <c r="L11" s="21" t="s">
        <v>41</v>
      </c>
      <c r="M11" s="14">
        <f>LOOKUP(L11,$B$3:$B$11,$C$3:$C$11)</f>
        <v>109</v>
      </c>
      <c r="N11" s="32" t="s">
        <v>42</v>
      </c>
      <c r="O11" s="44" t="s">
        <v>43</v>
      </c>
      <c r="P11" s="15"/>
      <c r="Q11" s="15"/>
    </row>
    <row r="12" spans="2:17" x14ac:dyDescent="0.25">
      <c r="K12" s="61"/>
      <c r="L12" s="16" t="s">
        <v>7</v>
      </c>
      <c r="M12" s="17" t="e">
        <f>LOOKUP(L12,$E$3:$E$11,$C$3:$C$11)</f>
        <v>#N/A</v>
      </c>
      <c r="N12" s="38" t="s">
        <v>52</v>
      </c>
      <c r="O12" s="45" t="s">
        <v>53</v>
      </c>
      <c r="P12" s="15"/>
      <c r="Q12" s="15"/>
    </row>
    <row r="13" spans="2:17" ht="15.75" thickBot="1" x14ac:dyDescent="0.3">
      <c r="K13" s="61"/>
      <c r="L13" s="16">
        <v>102</v>
      </c>
      <c r="M13" s="17" t="str">
        <f>LOOKUP(L13,MaPlageRecherche,B3:B11)</f>
        <v>Josée</v>
      </c>
      <c r="N13" s="38" t="s">
        <v>58</v>
      </c>
      <c r="O13" s="45" t="s">
        <v>56</v>
      </c>
      <c r="P13" s="15"/>
      <c r="Q13" s="15"/>
    </row>
    <row r="14" spans="2:17" x14ac:dyDescent="0.25">
      <c r="D14" s="58" t="s">
        <v>0</v>
      </c>
      <c r="E14" s="59"/>
      <c r="F14" s="59"/>
      <c r="G14" s="60"/>
      <c r="K14" s="61"/>
      <c r="L14" s="23"/>
      <c r="M14" s="19" t="s">
        <v>59</v>
      </c>
      <c r="N14" s="41" t="s">
        <v>54</v>
      </c>
      <c r="O14" s="45"/>
      <c r="P14" s="15"/>
    </row>
    <row r="15" spans="2:17" ht="15" customHeight="1" x14ac:dyDescent="0.25">
      <c r="D15" s="1" t="s">
        <v>34</v>
      </c>
      <c r="E15" s="1" t="s">
        <v>35</v>
      </c>
      <c r="F15" s="1" t="s">
        <v>36</v>
      </c>
      <c r="G15" s="1" t="s">
        <v>37</v>
      </c>
      <c r="K15" s="61"/>
      <c r="L15" s="16">
        <v>102</v>
      </c>
      <c r="M15" s="17" t="e">
        <f>VLOOKUP(L15,MaPllage,G3:G11)</f>
        <v>#NAME?</v>
      </c>
      <c r="N15" s="15" t="s">
        <v>55</v>
      </c>
      <c r="O15" s="45" t="s">
        <v>57</v>
      </c>
      <c r="P15" s="15"/>
      <c r="Q15" s="15"/>
    </row>
    <row r="16" spans="2:17" x14ac:dyDescent="0.25">
      <c r="B16" s="4" t="s">
        <v>7</v>
      </c>
      <c r="C16" s="25">
        <v>101</v>
      </c>
      <c r="D16" s="25">
        <v>39</v>
      </c>
      <c r="E16" s="26">
        <v>40</v>
      </c>
      <c r="F16" s="27">
        <v>39.5</v>
      </c>
      <c r="G16" s="26">
        <v>41</v>
      </c>
      <c r="K16" s="61"/>
      <c r="L16" s="16">
        <v>102</v>
      </c>
      <c r="M16" s="17" t="e">
        <f>LOOKUP(L16,,B18:B26)</f>
        <v>#VALUE!</v>
      </c>
      <c r="N16" s="15" t="s">
        <v>70</v>
      </c>
      <c r="O16" s="45" t="s">
        <v>71</v>
      </c>
      <c r="P16" s="15"/>
      <c r="Q16" s="15"/>
    </row>
    <row r="17" spans="2:17" x14ac:dyDescent="0.25">
      <c r="B17" s="4"/>
      <c r="C17" s="24">
        <v>102</v>
      </c>
      <c r="D17" s="24">
        <v>32</v>
      </c>
      <c r="E17" s="3">
        <v>35</v>
      </c>
      <c r="F17" s="28">
        <v>36</v>
      </c>
      <c r="G17" s="3">
        <v>37</v>
      </c>
      <c r="K17" s="61"/>
      <c r="L17" s="16">
        <v>100</v>
      </c>
      <c r="M17" s="17" t="e">
        <f>LOOKUP(L17,$C$3:$C$11,$B$3:$B$11)</f>
        <v>#N/A</v>
      </c>
      <c r="N17" s="38" t="s">
        <v>65</v>
      </c>
      <c r="O17" s="6" t="s">
        <v>87</v>
      </c>
      <c r="P17" s="15"/>
      <c r="Q17" s="15"/>
    </row>
    <row r="18" spans="2:17" x14ac:dyDescent="0.25">
      <c r="B18" s="4" t="s">
        <v>9</v>
      </c>
      <c r="C18" s="24"/>
      <c r="D18" s="24">
        <v>40</v>
      </c>
      <c r="E18" s="3">
        <v>41</v>
      </c>
      <c r="F18" s="28">
        <v>39</v>
      </c>
      <c r="G18" s="3">
        <v>42</v>
      </c>
      <c r="K18" s="61"/>
      <c r="L18" s="22">
        <v>102</v>
      </c>
      <c r="M18" s="20" t="e">
        <f>LOOKUP(L18,$C$3:$D$11,$E$3:$F$11)</f>
        <v>#N/A</v>
      </c>
      <c r="N18" s="33" t="s">
        <v>77</v>
      </c>
      <c r="O18" s="47" t="s">
        <v>64</v>
      </c>
      <c r="P18" s="15"/>
      <c r="Q18" s="15"/>
    </row>
    <row r="19" spans="2:17" ht="15" customHeight="1" x14ac:dyDescent="0.25">
      <c r="B19" s="4" t="s">
        <v>10</v>
      </c>
      <c r="C19" s="24">
        <v>104</v>
      </c>
      <c r="D19" s="24">
        <v>39</v>
      </c>
      <c r="E19" s="3">
        <v>38</v>
      </c>
      <c r="F19" s="28">
        <v>38.5</v>
      </c>
      <c r="G19" s="3">
        <v>37</v>
      </c>
      <c r="K19" s="61" t="s">
        <v>76</v>
      </c>
      <c r="L19" s="42">
        <v>102</v>
      </c>
      <c r="M19" s="14" t="str">
        <f>LOOKUP(L19,$C$3:$C$11,$B$3:$B$11)</f>
        <v>Josée</v>
      </c>
      <c r="N19" s="43" t="s">
        <v>78</v>
      </c>
      <c r="O19" s="44" t="s">
        <v>60</v>
      </c>
      <c r="P19" s="15"/>
      <c r="Q19" s="15"/>
    </row>
    <row r="20" spans="2:17" x14ac:dyDescent="0.25">
      <c r="B20" s="4" t="s">
        <v>11</v>
      </c>
      <c r="C20" s="24">
        <v>105</v>
      </c>
      <c r="D20" s="24">
        <v>40</v>
      </c>
      <c r="E20" s="3">
        <v>39.5</v>
      </c>
      <c r="F20" s="28">
        <v>40</v>
      </c>
      <c r="G20" s="3">
        <v>40.5</v>
      </c>
      <c r="K20" s="61"/>
      <c r="L20" s="18">
        <v>102</v>
      </c>
      <c r="M20" s="17">
        <f>LOOKUP(L20,$C$3:$C$11,$D$16:$D$24)</f>
        <v>32</v>
      </c>
      <c r="N20" s="38" t="s">
        <v>79</v>
      </c>
      <c r="O20" s="45" t="s">
        <v>62</v>
      </c>
      <c r="P20" s="15"/>
      <c r="Q20" s="15"/>
    </row>
    <row r="21" spans="2:17" x14ac:dyDescent="0.25">
      <c r="B21" s="4" t="s">
        <v>12</v>
      </c>
      <c r="C21" s="24">
        <v>105</v>
      </c>
      <c r="D21" s="24">
        <v>20</v>
      </c>
      <c r="E21" s="3">
        <v>28</v>
      </c>
      <c r="F21" s="3">
        <v>22</v>
      </c>
      <c r="G21" s="28">
        <v>27</v>
      </c>
      <c r="K21" s="61"/>
      <c r="L21" s="18">
        <v>102</v>
      </c>
      <c r="M21" s="17">
        <f>LOOKUP(L21,MaPlageRecherche,Semaine_1)</f>
        <v>35</v>
      </c>
      <c r="N21" s="38" t="s">
        <v>80</v>
      </c>
      <c r="O21" s="45" t="s">
        <v>63</v>
      </c>
      <c r="P21" s="15"/>
      <c r="Q21" s="15"/>
    </row>
    <row r="22" spans="2:17" x14ac:dyDescent="0.25">
      <c r="B22" s="4" t="s">
        <v>13</v>
      </c>
      <c r="C22" s="24">
        <v>107</v>
      </c>
      <c r="D22" s="24">
        <v>38</v>
      </c>
      <c r="E22" s="3">
        <v>37</v>
      </c>
      <c r="F22" s="3">
        <v>37.5</v>
      </c>
      <c r="G22" s="28">
        <v>38</v>
      </c>
      <c r="K22" s="61"/>
      <c r="L22" s="18"/>
      <c r="M22" s="19" t="s">
        <v>72</v>
      </c>
      <c r="N22" s="41" t="s">
        <v>73</v>
      </c>
      <c r="O22" s="45"/>
      <c r="P22" s="15"/>
      <c r="Q22" s="15"/>
    </row>
    <row r="23" spans="2:17" ht="15" customHeight="1" x14ac:dyDescent="0.25">
      <c r="B23" s="4" t="s">
        <v>14</v>
      </c>
      <c r="C23" s="24">
        <v>108</v>
      </c>
      <c r="D23" s="24">
        <v>32</v>
      </c>
      <c r="E23" s="3">
        <v>32</v>
      </c>
      <c r="F23" s="3">
        <v>33</v>
      </c>
      <c r="G23" s="28">
        <v>32</v>
      </c>
      <c r="K23" s="61"/>
      <c r="L23" s="18">
        <v>102</v>
      </c>
      <c r="M23" s="17" t="e">
        <f>LOOKUP(L23,MaPlageRecherche,Semaine1)</f>
        <v>#NAME?</v>
      </c>
      <c r="N23" s="38" t="s">
        <v>81</v>
      </c>
      <c r="O23" s="45" t="s">
        <v>67</v>
      </c>
      <c r="P23" s="15"/>
      <c r="Q23" s="15"/>
    </row>
    <row r="24" spans="2:17" x14ac:dyDescent="0.25">
      <c r="B24" s="4" t="s">
        <v>15</v>
      </c>
      <c r="C24" s="29">
        <v>109</v>
      </c>
      <c r="D24" s="29">
        <v>35</v>
      </c>
      <c r="E24" s="30">
        <v>35</v>
      </c>
      <c r="F24" s="30">
        <v>35</v>
      </c>
      <c r="G24" s="31">
        <v>35</v>
      </c>
      <c r="K24" s="61"/>
      <c r="L24" s="18">
        <v>102</v>
      </c>
      <c r="M24" s="17">
        <f ca="1">LOOKUP(L24,$C$3:$C$11,$B$3)</f>
        <v>101</v>
      </c>
      <c r="N24" s="38" t="s">
        <v>82</v>
      </c>
      <c r="O24" s="45" t="s">
        <v>68</v>
      </c>
      <c r="P24" s="15"/>
      <c r="Q24" s="15"/>
    </row>
    <row r="25" spans="2:17" x14ac:dyDescent="0.25">
      <c r="K25" s="61"/>
      <c r="L25" s="18">
        <v>102</v>
      </c>
      <c r="M25" s="17" t="e">
        <f ca="1">LOOKUP(L25,$C$3:$C$11,$D$2:$G$3)</f>
        <v>#N/A</v>
      </c>
      <c r="N25" s="38" t="s">
        <v>83</v>
      </c>
      <c r="O25" s="45" t="s">
        <v>68</v>
      </c>
      <c r="P25" s="15"/>
      <c r="Q25" s="15"/>
    </row>
    <row r="26" spans="2:17" x14ac:dyDescent="0.25">
      <c r="K26" s="61"/>
      <c r="L26" s="18">
        <v>102</v>
      </c>
      <c r="M26" s="17" t="str">
        <f ca="1">LOOKUP(L26,$C$3:$C$11,$D$2:$G$2)</f>
        <v>Semaine 2</v>
      </c>
      <c r="N26" s="38" t="s">
        <v>84</v>
      </c>
      <c r="O26" s="45" t="s">
        <v>66</v>
      </c>
      <c r="P26" s="15"/>
      <c r="Q26" s="15"/>
    </row>
    <row r="27" spans="2:17" x14ac:dyDescent="0.25">
      <c r="K27" s="61"/>
      <c r="L27" s="18">
        <v>102</v>
      </c>
      <c r="M27" s="17">
        <f>LOOKUP(L27,$C$3:$C$11,$B$16:$B$24)</f>
        <v>0</v>
      </c>
      <c r="N27" s="15" t="s">
        <v>85</v>
      </c>
      <c r="O27" s="45" t="s">
        <v>74</v>
      </c>
      <c r="P27" s="15"/>
    </row>
    <row r="28" spans="2:17" x14ac:dyDescent="0.25">
      <c r="K28" s="61"/>
      <c r="L28" s="46">
        <v>103</v>
      </c>
      <c r="M28" s="20" t="e">
        <f>LOOKUP(L28,$C$3:$C$11,)</f>
        <v>#VALUE!</v>
      </c>
      <c r="N28" s="33" t="s">
        <v>86</v>
      </c>
      <c r="O28" s="47" t="s">
        <v>69</v>
      </c>
    </row>
    <row r="29" spans="2:17" x14ac:dyDescent="0.25">
      <c r="L29" s="17"/>
      <c r="M29" s="17"/>
      <c r="N29" s="15"/>
      <c r="O29" s="37"/>
    </row>
    <row r="30" spans="2:17" x14ac:dyDescent="0.25">
      <c r="N30" s="15"/>
      <c r="O30" s="37"/>
    </row>
    <row r="31" spans="2:17" x14ac:dyDescent="0.25">
      <c r="L31" s="17"/>
      <c r="M31" s="17"/>
      <c r="N31" s="15"/>
      <c r="O31" s="37"/>
    </row>
    <row r="32" spans="2:17" x14ac:dyDescent="0.25">
      <c r="L32" s="17"/>
      <c r="M32" s="17"/>
      <c r="N32" s="15"/>
    </row>
    <row r="33" spans="12:15" x14ac:dyDescent="0.25">
      <c r="L33" s="17"/>
      <c r="M33" s="17"/>
      <c r="N33" s="15"/>
    </row>
    <row r="34" spans="12:15" x14ac:dyDescent="0.25">
      <c r="N34"/>
      <c r="O34"/>
    </row>
    <row r="35" spans="12:15" x14ac:dyDescent="0.25">
      <c r="N35"/>
      <c r="O35"/>
    </row>
    <row r="36" spans="12:15" x14ac:dyDescent="0.25">
      <c r="N36"/>
      <c r="O36"/>
    </row>
    <row r="38" spans="12:15" x14ac:dyDescent="0.25">
      <c r="N38"/>
      <c r="O38"/>
    </row>
    <row r="39" spans="12:15" x14ac:dyDescent="0.25">
      <c r="N39"/>
      <c r="O39"/>
    </row>
    <row r="40" spans="12:15" x14ac:dyDescent="0.25">
      <c r="N40"/>
      <c r="O40"/>
    </row>
  </sheetData>
  <mergeCells count="5">
    <mergeCell ref="D14:G14"/>
    <mergeCell ref="K2:K10"/>
    <mergeCell ref="K11:K18"/>
    <mergeCell ref="K19:K28"/>
    <mergeCell ref="D1:G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5"/>
  <sheetViews>
    <sheetView workbookViewId="0">
      <selection activeCell="J20" sqref="J20"/>
    </sheetView>
  </sheetViews>
  <sheetFormatPr baseColWidth="10" defaultRowHeight="15" x14ac:dyDescent="0.25"/>
  <cols>
    <col min="1" max="1" width="2.7109375" customWidth="1"/>
  </cols>
  <sheetData>
    <row r="1" spans="2:14" x14ac:dyDescent="0.25">
      <c r="D1" s="58" t="s">
        <v>0</v>
      </c>
      <c r="E1" s="59"/>
      <c r="F1" s="59"/>
      <c r="G1" s="60"/>
      <c r="K1" s="58" t="s">
        <v>0</v>
      </c>
      <c r="L1" s="59"/>
      <c r="M1" s="59"/>
      <c r="N1" s="60"/>
    </row>
    <row r="2" spans="2:14" x14ac:dyDescent="0.25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I2" s="1" t="s">
        <v>1</v>
      </c>
      <c r="J2" s="1" t="s">
        <v>2</v>
      </c>
      <c r="K2" s="1" t="s">
        <v>3</v>
      </c>
      <c r="L2" s="52" t="s">
        <v>4</v>
      </c>
      <c r="M2" s="1" t="s">
        <v>5</v>
      </c>
      <c r="N2" s="1" t="s">
        <v>6</v>
      </c>
    </row>
    <row r="3" spans="2:14" x14ac:dyDescent="0.25">
      <c r="B3" s="2" t="s">
        <v>7</v>
      </c>
      <c r="C3" s="2">
        <v>101</v>
      </c>
      <c r="D3" s="2">
        <v>40</v>
      </c>
      <c r="E3" s="2">
        <v>39</v>
      </c>
      <c r="F3" s="2">
        <v>41</v>
      </c>
      <c r="G3" s="2">
        <v>39.5</v>
      </c>
      <c r="I3" s="2" t="s">
        <v>7</v>
      </c>
      <c r="J3" s="2">
        <v>101</v>
      </c>
      <c r="K3" s="2">
        <v>40</v>
      </c>
      <c r="L3" s="2">
        <v>39</v>
      </c>
      <c r="M3" s="2">
        <v>41</v>
      </c>
      <c r="N3" s="2">
        <v>39.5</v>
      </c>
    </row>
    <row r="4" spans="2:14" x14ac:dyDescent="0.25">
      <c r="B4" s="3" t="s">
        <v>8</v>
      </c>
      <c r="C4" s="48">
        <v>102</v>
      </c>
      <c r="D4" s="3">
        <v>35</v>
      </c>
      <c r="E4" s="3">
        <v>32</v>
      </c>
      <c r="F4" s="3">
        <v>37</v>
      </c>
      <c r="G4" s="49">
        <v>36</v>
      </c>
      <c r="I4" s="3" t="s">
        <v>8</v>
      </c>
      <c r="J4" s="50">
        <v>102</v>
      </c>
      <c r="K4" s="51">
        <v>35</v>
      </c>
      <c r="L4" s="51">
        <v>32</v>
      </c>
      <c r="M4" s="51">
        <v>37</v>
      </c>
      <c r="N4" s="51">
        <v>36</v>
      </c>
    </row>
    <row r="5" spans="2:14" x14ac:dyDescent="0.25">
      <c r="B5" s="3" t="s">
        <v>9</v>
      </c>
      <c r="C5" s="2">
        <v>103</v>
      </c>
      <c r="D5" s="3">
        <v>41</v>
      </c>
      <c r="E5" s="3">
        <v>40</v>
      </c>
      <c r="F5" s="3">
        <v>42</v>
      </c>
      <c r="G5" s="3">
        <v>39</v>
      </c>
      <c r="I5" s="3" t="s">
        <v>9</v>
      </c>
      <c r="J5" s="2">
        <v>103</v>
      </c>
      <c r="K5" s="3">
        <v>41</v>
      </c>
      <c r="L5" s="3">
        <v>40</v>
      </c>
      <c r="M5" s="3">
        <v>42</v>
      </c>
      <c r="N5" s="3">
        <v>39</v>
      </c>
    </row>
    <row r="6" spans="2:14" x14ac:dyDescent="0.25">
      <c r="B6" s="3" t="s">
        <v>10</v>
      </c>
      <c r="C6" s="2">
        <v>104</v>
      </c>
      <c r="D6" s="3">
        <v>38</v>
      </c>
      <c r="E6" s="3">
        <v>39</v>
      </c>
      <c r="F6" s="3">
        <v>37</v>
      </c>
      <c r="G6" s="3">
        <v>38.5</v>
      </c>
      <c r="I6" s="3" t="s">
        <v>10</v>
      </c>
      <c r="J6" s="2">
        <v>104</v>
      </c>
      <c r="K6" s="3">
        <v>38</v>
      </c>
      <c r="L6" s="3">
        <v>39</v>
      </c>
      <c r="M6" s="3">
        <v>37</v>
      </c>
      <c r="N6" s="3">
        <v>38.5</v>
      </c>
    </row>
    <row r="7" spans="2:14" x14ac:dyDescent="0.25">
      <c r="B7" s="3" t="s">
        <v>11</v>
      </c>
      <c r="C7" s="2">
        <v>105</v>
      </c>
      <c r="D7" s="3">
        <v>39.5</v>
      </c>
      <c r="E7" s="3">
        <v>40</v>
      </c>
      <c r="F7" s="3">
        <v>40.5</v>
      </c>
      <c r="G7" s="3">
        <v>40</v>
      </c>
      <c r="I7" s="3" t="s">
        <v>11</v>
      </c>
      <c r="J7" s="2">
        <v>105</v>
      </c>
      <c r="K7" s="3">
        <v>39.5</v>
      </c>
      <c r="L7" s="3">
        <v>40</v>
      </c>
      <c r="M7" s="3">
        <v>40.5</v>
      </c>
      <c r="N7" s="3">
        <v>40</v>
      </c>
    </row>
    <row r="8" spans="2:14" x14ac:dyDescent="0.25">
      <c r="B8" s="3" t="s">
        <v>12</v>
      </c>
      <c r="C8" s="2">
        <v>106</v>
      </c>
      <c r="D8" s="3">
        <v>28</v>
      </c>
      <c r="E8" s="3">
        <v>20</v>
      </c>
      <c r="F8" s="3">
        <v>22</v>
      </c>
      <c r="G8" s="3">
        <v>27</v>
      </c>
      <c r="I8" s="3" t="s">
        <v>12</v>
      </c>
      <c r="J8" s="2">
        <v>106</v>
      </c>
      <c r="K8" s="3">
        <v>28</v>
      </c>
      <c r="L8" s="3">
        <v>20</v>
      </c>
      <c r="M8" s="3">
        <v>22</v>
      </c>
      <c r="N8" s="3">
        <v>27</v>
      </c>
    </row>
    <row r="9" spans="2:14" x14ac:dyDescent="0.25">
      <c r="B9" s="3" t="s">
        <v>13</v>
      </c>
      <c r="C9" s="2">
        <v>107</v>
      </c>
      <c r="D9" s="3">
        <v>37</v>
      </c>
      <c r="E9" s="3">
        <v>38</v>
      </c>
      <c r="F9" s="3">
        <v>37.5</v>
      </c>
      <c r="G9" s="3">
        <v>38</v>
      </c>
      <c r="I9" s="3" t="s">
        <v>13</v>
      </c>
      <c r="J9" s="2">
        <v>107</v>
      </c>
      <c r="K9" s="3">
        <v>37</v>
      </c>
      <c r="L9" s="3">
        <v>38</v>
      </c>
      <c r="M9" s="3">
        <v>37.5</v>
      </c>
      <c r="N9" s="3">
        <v>38</v>
      </c>
    </row>
    <row r="10" spans="2:14" x14ac:dyDescent="0.25">
      <c r="B10" s="3" t="s">
        <v>14</v>
      </c>
      <c r="C10" s="2">
        <v>108</v>
      </c>
      <c r="D10" s="3">
        <v>32</v>
      </c>
      <c r="E10" s="3">
        <v>32</v>
      </c>
      <c r="F10" s="3">
        <v>33</v>
      </c>
      <c r="G10" s="3">
        <v>32</v>
      </c>
      <c r="I10" s="3" t="s">
        <v>14</v>
      </c>
      <c r="J10" s="2">
        <v>108</v>
      </c>
      <c r="K10" s="3">
        <v>32</v>
      </c>
      <c r="L10" s="3">
        <v>32</v>
      </c>
      <c r="M10" s="3">
        <v>33</v>
      </c>
      <c r="N10" s="3">
        <v>32</v>
      </c>
    </row>
    <row r="11" spans="2:14" x14ac:dyDescent="0.25">
      <c r="B11" s="3" t="s">
        <v>15</v>
      </c>
      <c r="C11" s="2">
        <v>109</v>
      </c>
      <c r="D11" s="3">
        <v>35</v>
      </c>
      <c r="E11" s="3">
        <v>35</v>
      </c>
      <c r="F11" s="3">
        <v>35</v>
      </c>
      <c r="G11" s="3">
        <v>35</v>
      </c>
      <c r="I11" s="3" t="s">
        <v>15</v>
      </c>
      <c r="J11" s="2">
        <v>109</v>
      </c>
      <c r="K11" s="3">
        <v>35</v>
      </c>
      <c r="L11" s="49">
        <v>35</v>
      </c>
      <c r="M11" s="3">
        <v>35</v>
      </c>
      <c r="N11" s="3">
        <v>35</v>
      </c>
    </row>
    <row r="15" spans="2:14" x14ac:dyDescent="0.25">
      <c r="C15" s="53">
        <f>LOOKUP(102,C3:C11,G3:G11)</f>
        <v>36</v>
      </c>
      <c r="D15" s="8" t="s">
        <v>88</v>
      </c>
      <c r="J15" s="54">
        <f>LOOKUP("Semaine 2",K2:N2,K11:N11)</f>
        <v>35</v>
      </c>
      <c r="K15" s="8" t="s">
        <v>89</v>
      </c>
    </row>
  </sheetData>
  <mergeCells count="2">
    <mergeCell ref="D1:G1"/>
    <mergeCell ref="K1:N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B18" sqref="B18"/>
    </sheetView>
  </sheetViews>
  <sheetFormatPr baseColWidth="10" defaultRowHeight="15" x14ac:dyDescent="0.25"/>
  <cols>
    <col min="1" max="1" width="16.7109375" customWidth="1"/>
    <col min="2" max="2" width="33.85546875" customWidth="1"/>
    <col min="3" max="3" width="6.7109375" customWidth="1"/>
    <col min="4" max="4" width="6.42578125" customWidth="1"/>
    <col min="5" max="5" width="66.7109375" customWidth="1"/>
    <col min="6" max="6" width="4.7109375" customWidth="1"/>
    <col min="7" max="7" width="22.7109375" customWidth="1"/>
    <col min="8" max="8" width="66.7109375" customWidth="1"/>
  </cols>
  <sheetData>
    <row r="1" spans="1:8" x14ac:dyDescent="0.25">
      <c r="A1" s="5" t="s">
        <v>18</v>
      </c>
    </row>
    <row r="2" spans="1:8" ht="15.75" thickBot="1" x14ac:dyDescent="0.3"/>
    <row r="3" spans="1:8" ht="16.5" customHeight="1" thickTop="1" thickBot="1" x14ac:dyDescent="0.3">
      <c r="A3" s="62" t="s">
        <v>19</v>
      </c>
      <c r="B3" s="62"/>
      <c r="D3" s="62" t="s">
        <v>20</v>
      </c>
      <c r="E3" s="62"/>
      <c r="G3" s="62" t="s">
        <v>21</v>
      </c>
      <c r="H3" s="62"/>
    </row>
    <row r="4" spans="1:8" ht="16.5" thickTop="1" thickBot="1" x14ac:dyDescent="0.3">
      <c r="A4" s="64" t="s">
        <v>27</v>
      </c>
      <c r="B4" s="65" t="s">
        <v>90</v>
      </c>
      <c r="G4" s="63" t="s">
        <v>22</v>
      </c>
      <c r="H4" s="63"/>
    </row>
    <row r="5" spans="1:8" ht="15.75" thickTop="1" x14ac:dyDescent="0.25">
      <c r="A5" s="66" t="s">
        <v>59</v>
      </c>
      <c r="B5" s="67" t="s">
        <v>91</v>
      </c>
    </row>
    <row r="6" spans="1:8" x14ac:dyDescent="0.25">
      <c r="A6" s="68" t="s">
        <v>72</v>
      </c>
      <c r="B6" s="69" t="s">
        <v>92</v>
      </c>
    </row>
  </sheetData>
  <mergeCells count="4">
    <mergeCell ref="A3:B3"/>
    <mergeCell ref="D3:E3"/>
    <mergeCell ref="G3:H3"/>
    <mergeCell ref="G4:H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TDB</vt:lpstr>
      <vt:lpstr>NbHres</vt:lpstr>
      <vt:lpstr>RECHERCHE_Limites</vt:lpstr>
      <vt:lpstr>Schéma</vt:lpstr>
      <vt:lpstr>Paramètres</vt:lpstr>
      <vt:lpstr>C_TestValeur</vt:lpstr>
      <vt:lpstr>MaPlageRecherche</vt:lpstr>
      <vt:lpstr>Semaine_1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2014-09-01T17:24:23Z</dcterms:created>
  <dcterms:modified xsi:type="dcterms:W3CDTF">2014-12-22T03:33:29Z</dcterms:modified>
</cp:coreProperties>
</file>