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0" yWindow="0" windowWidth="19200" windowHeight="11790" activeTab="1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L_Dept">AnneeEnCours!$A$5:$A$7</definedName>
    <definedName name="L_MoisCum">OFFSET(AnneeEnCours!$B$4,,,,COUNT(AnneeEnCours!$B$5:$M$5))</definedName>
  </definedNames>
  <calcPr calcId="152511"/>
</workbook>
</file>

<file path=xl/calcChain.xml><?xml version="1.0" encoding="utf-8"?>
<calcChain xmlns="http://schemas.openxmlformats.org/spreadsheetml/2006/main">
  <c r="D7" i="8" l="1"/>
  <c r="C7" i="8"/>
  <c r="D8" i="8" l="1"/>
  <c r="C8" i="8"/>
  <c r="D6" i="8"/>
  <c r="C6" i="8"/>
  <c r="E6" i="8" l="1"/>
  <c r="E7" i="8"/>
  <c r="E8" i="8"/>
  <c r="I16" i="4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C21" i="4" s="1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G21" i="4" l="1"/>
  <c r="K21" i="4"/>
  <c r="C26" i="4"/>
  <c r="G26" i="4"/>
  <c r="K26" i="4"/>
</calcChain>
</file>

<file path=xl/sharedStrings.xml><?xml version="1.0" encoding="utf-8"?>
<sst xmlns="http://schemas.openxmlformats.org/spreadsheetml/2006/main" count="284" uniqueCount="204">
  <si>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</si>
  <si>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</si>
  <si>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</si>
  <si>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</si>
  <si>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</si>
  <si>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</si>
  <si>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</si>
  <si>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</si>
  <si>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</si>
  <si>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</si>
  <si>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</si>
  <si>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</si>
  <si>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</si>
  <si>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</si>
  <si>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</si>
  <si>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</si>
  <si>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</si>
  <si>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</si>
  <si>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</si>
  <si>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</si>
  <si>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</si>
  <si>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</si>
  <si>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</si>
  <si>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</si>
  <si>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</si>
  <si>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</si>
  <si>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</si>
  <si>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</si>
  <si>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</si>
  <si>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</si>
  <si>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</si>
  <si>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</si>
  <si>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</si>
  <si>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</si>
  <si>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</si>
  <si>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</si>
  <si>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</si>
  <si>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</si>
  <si>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</si>
  <si>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</si>
  <si>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</si>
  <si>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</si>
  <si>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</si>
  <si>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</si>
  <si>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</si>
  <si>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</si>
  <si>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</si>
  <si>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</si>
  <si>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</si>
  <si>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</si>
  <si>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</si>
  <si>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</si>
  <si>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</si>
  <si>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</si>
  <si>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</si>
  <si>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</si>
  <si>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</si>
  <si>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</si>
  <si>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</si>
  <si>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</si>
  <si>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</si>
  <si>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</si>
  <si>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</si>
  <si>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</si>
  <si>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</si>
  <si>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</si>
  <si>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</si>
  <si>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</si>
  <si>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</si>
  <si>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</si>
  <si>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</si>
  <si>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</si>
  <si>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</si>
  <si>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</si>
  <si>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</si>
  <si>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</si>
  <si>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</si>
  <si>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</si>
  <si>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</si>
  <si>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</si>
  <si>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</si>
  <si>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</si>
  <si>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</si>
  <si>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</si>
  <si>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</si>
  <si>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</si>
  <si>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</si>
  <si>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</si>
  <si>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</si>
  <si>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</si>
  <si>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</si>
  <si>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</si>
  <si>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</si>
  <si>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</si>
  <si>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</si>
  <si>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</si>
  <si>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</si>
  <si>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</si>
  <si>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</si>
  <si>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</si>
  <si>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</si>
  <si>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</si>
  <si>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</si>
  <si>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</si>
  <si>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</si>
  <si>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</si>
  <si>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</si>
  <si>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</si>
  <si>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</si>
  <si>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</si>
  <si>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</si>
  <si>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</si>
  <si>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</si>
  <si>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</si>
  <si>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</si>
  <si>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</si>
  <si>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</si>
  <si>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</si>
  <si>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</si>
  <si>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</si>
  <si>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</si>
  <si>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</si>
  <si>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</si>
  <si>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</si>
  <si>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</si>
  <si>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</si>
  <si>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</si>
  <si>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</si>
  <si>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</si>
  <si>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</si>
  <si>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</si>
  <si>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</si>
  <si>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</si>
  <si>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</si>
  <si>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</si>
  <si>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</si>
  <si>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</si>
  <si>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</si>
  <si>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</si>
  <si>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</si>
  <si>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</si>
  <si>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</si>
  <si>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</si>
  <si>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</si>
  <si>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</si>
  <si>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</si>
  <si>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</si>
  <si>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</si>
  <si>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</si>
  <si>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</si>
  <si>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</si>
  <si>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</si>
  <si>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</si>
  <si>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</si>
  <si>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</si>
  <si>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</si>
  <si>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</si>
  <si>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</si>
  <si>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</si>
  <si>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</si>
  <si>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</si>
  <si>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</si>
  <si>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</si>
  <si>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</si>
  <si>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</si>
  <si>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</si>
  <si>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serviront à créer</t>
    </r>
    <r>
      <rPr>
        <i/>
        <sz val="10"/>
        <color theme="1"/>
        <rFont val="Arial Narrow"/>
        <family val="2"/>
      </rPr>
      <t xml:space="preserve"> dans ce classeur</t>
    </r>
  </si>
  <si>
    <t>ANNÉE EN COURS</t>
  </si>
  <si>
    <t>ANNÉE PRÉCÉDENTE</t>
  </si>
  <si>
    <t>Liste des noms qui serviront aux graphiques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</si>
  <si>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</si>
  <si>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</si>
  <si>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</si>
  <si>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</si>
  <si>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</si>
  <si>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</si>
  <si>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</si>
  <si>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</si>
  <si>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</si>
  <si>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</si>
  <si>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</si>
  <si>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Précédente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</si>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</sst>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2" applyNumberFormat="0" applyFill="0" applyAlignment="0" applyProtection="0"/>
    <xf numFmtId="42" fontId="3" fillId="0" borderId="0" applyFont="0" applyFill="0" applyBorder="0" applyAlignment="0" applyProtection="0"/>
  </cellStyleXfs>
  <cellXfs count="126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8" fillId="0" borderId="0" xfId="0" applyFont="1"/>
    <xf numFmtId="0" fontId="12" fillId="0" borderId="23" xfId="0" applyFont="1" applyBorder="1"/>
    <xf numFmtId="0" fontId="3" fillId="0" borderId="22" xfId="8" applyFont="1"/>
    <xf numFmtId="0" fontId="12" fillId="0" borderId="8" xfId="0" quotePrefix="1" applyFont="1" applyBorder="1"/>
    <xf numFmtId="0" fontId="6" fillId="0" borderId="0" xfId="0" applyFont="1" applyAlignment="1">
      <alignment vertical="center"/>
    </xf>
    <xf numFmtId="0" fontId="12" fillId="0" borderId="9" xfId="0" quotePrefix="1" applyFont="1" applyBorder="1"/>
    <xf numFmtId="0" fontId="12" fillId="0" borderId="26" xfId="0" applyFont="1" applyBorder="1"/>
    <xf numFmtId="0" fontId="12" fillId="0" borderId="10" xfId="0" quotePrefix="1" applyFont="1" applyBorder="1"/>
    <xf numFmtId="0" fontId="7" fillId="6" borderId="18" xfId="7" applyAlignment="1">
      <alignment vertical="center"/>
    </xf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30" xfId="0" applyFont="1" applyBorder="1"/>
    <xf numFmtId="0" fontId="12" fillId="0" borderId="10" xfId="0" applyFont="1" applyBorder="1"/>
    <xf numFmtId="0" fontId="12" fillId="0" borderId="0" xfId="0" applyFont="1" applyBorder="1"/>
    <xf numFmtId="0" fontId="12" fillId="0" borderId="31" xfId="0" applyFont="1" applyBorder="1"/>
    <xf numFmtId="0" fontId="0" fillId="0" borderId="0" xfId="0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0" fontId="0" fillId="16" borderId="0" xfId="0" applyFill="1"/>
    <xf numFmtId="0" fontId="0" fillId="10" borderId="0" xfId="0" applyFill="1"/>
    <xf numFmtId="0" fontId="0" fillId="9" borderId="0" xfId="0" applyFill="1"/>
    <xf numFmtId="0" fontId="22" fillId="17" borderId="33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2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3" fillId="18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3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3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26" fillId="12" borderId="36" xfId="0" applyNumberFormat="1" applyFont="1" applyFill="1" applyBorder="1" applyAlignment="1">
      <alignment horizontal="right"/>
    </xf>
    <xf numFmtId="165" fontId="26" fillId="12" borderId="36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28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0" borderId="0" xfId="0" applyBorder="1"/>
    <xf numFmtId="0" fontId="0" fillId="16" borderId="0" xfId="0" applyFill="1" applyBorder="1" applyAlignment="1">
      <alignment horizontal="right"/>
    </xf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31" fillId="11" borderId="38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166" fontId="9" fillId="20" borderId="4" xfId="4" applyNumberFormat="1" applyFont="1" applyFill="1" applyBorder="1" applyAlignment="1">
      <alignment horizontal="center" vertical="center"/>
    </xf>
    <xf numFmtId="166" fontId="10" fillId="20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20" borderId="5" xfId="4" applyNumberFormat="1" applyFont="1" applyFill="1" applyBorder="1" applyAlignment="1">
      <alignment horizontal="center" vertical="center"/>
    </xf>
    <xf numFmtId="0" fontId="32" fillId="14" borderId="2" xfId="0" applyFont="1" applyFill="1" applyBorder="1"/>
    <xf numFmtId="0" fontId="32" fillId="14" borderId="1" xfId="0" applyFont="1" applyFill="1" applyBorder="1"/>
    <xf numFmtId="0" fontId="32" fillId="14" borderId="1" xfId="0" applyFont="1" applyFill="1" applyBorder="1" applyAlignment="1">
      <alignment horizontal="right"/>
    </xf>
    <xf numFmtId="0" fontId="32" fillId="14" borderId="1" xfId="0" applyFont="1" applyFill="1" applyBorder="1" applyAlignment="1">
      <alignment horizontal="center"/>
    </xf>
    <xf numFmtId="0" fontId="32" fillId="14" borderId="1" xfId="0" applyFont="1" applyFill="1" applyBorder="1" applyAlignment="1">
      <alignment horizontal="left"/>
    </xf>
    <xf numFmtId="0" fontId="32" fillId="14" borderId="3" xfId="0" applyFont="1" applyFill="1" applyBorder="1"/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9" fillId="16" borderId="34" xfId="0" applyFont="1" applyFill="1" applyBorder="1" applyAlignment="1">
      <alignment horizontal="center" vertical="center" textRotation="90" wrapText="1"/>
    </xf>
    <xf numFmtId="0" fontId="29" fillId="16" borderId="35" xfId="0" applyFont="1" applyFill="1" applyBorder="1" applyAlignment="1">
      <alignment horizontal="center" vertical="center" textRotation="90" wrapText="1"/>
    </xf>
    <xf numFmtId="0" fontId="29" fillId="16" borderId="37" xfId="0" applyFont="1" applyFill="1" applyBorder="1" applyAlignment="1">
      <alignment horizontal="center" vertical="center" textRotation="90" wrapText="1"/>
    </xf>
    <xf numFmtId="0" fontId="25" fillId="16" borderId="0" xfId="0" applyFont="1" applyFill="1" applyAlignment="1">
      <alignment horizontal="center"/>
    </xf>
    <xf numFmtId="0" fontId="25" fillId="16" borderId="0" xfId="0" applyFont="1" applyFill="1" applyAlignment="1">
      <alignment horizontal="center" vertical="center"/>
    </xf>
    <xf numFmtId="0" fontId="27" fillId="16" borderId="0" xfId="0" applyFont="1" applyFill="1" applyAlignment="1">
      <alignment horizontal="center"/>
    </xf>
    <xf numFmtId="0" fontId="22" fillId="17" borderId="0" xfId="0" applyFont="1" applyFill="1" applyBorder="1" applyAlignment="1">
      <alignment horizontal="center"/>
    </xf>
    <xf numFmtId="0" fontId="24" fillId="16" borderId="34" xfId="0" applyFont="1" applyFill="1" applyBorder="1" applyAlignment="1">
      <alignment horizontal="center" vertical="center" textRotation="90"/>
    </xf>
    <xf numFmtId="0" fontId="24" fillId="16" borderId="35" xfId="0" applyFont="1" applyFill="1" applyBorder="1" applyAlignment="1">
      <alignment horizontal="center" vertical="center" textRotation="90"/>
    </xf>
    <xf numFmtId="0" fontId="24" fillId="16" borderId="37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8" xfId="0" applyFont="1" applyFill="1" applyBorder="1" applyAlignment="1">
      <alignment horizontal="center" vertical="center" textRotation="90"/>
    </xf>
    <xf numFmtId="0" fontId="6" fillId="16" borderId="9" xfId="0" applyFont="1" applyFill="1" applyBorder="1" applyAlignment="1">
      <alignment horizontal="center" vertical="center" textRotation="90"/>
    </xf>
    <xf numFmtId="0" fontId="6" fillId="16" borderId="34" xfId="0" applyFont="1" applyFill="1" applyBorder="1" applyAlignment="1">
      <alignment horizontal="center" vertical="center" textRotation="90"/>
    </xf>
    <xf numFmtId="0" fontId="6" fillId="16" borderId="35" xfId="0" applyFont="1" applyFill="1" applyBorder="1" applyAlignment="1">
      <alignment horizontal="center" vertical="center" textRotation="90"/>
    </xf>
    <xf numFmtId="0" fontId="6" fillId="16" borderId="37" xfId="0" applyFont="1" applyFill="1" applyBorder="1" applyAlignment="1">
      <alignment horizontal="center" vertical="center" textRotation="90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0" fontId="12" fillId="0" borderId="31" xfId="0" applyFont="1" applyBorder="1" applyAlignment="1">
      <alignment horizontal="right"/>
    </xf>
    <xf numFmtId="0" fontId="7" fillId="6" borderId="18" xfId="7" applyAlignment="1">
      <alignment horizontal="center"/>
    </xf>
    <xf numFmtId="0" fontId="12" fillId="0" borderId="26" xfId="0" applyFont="1" applyBorder="1" applyAlignment="1">
      <alignment horizontal="right"/>
    </xf>
    <xf numFmtId="0" fontId="12" fillId="0" borderId="32" xfId="0" applyFont="1" applyBorder="1" applyAlignment="1">
      <alignment horizontal="right"/>
    </xf>
    <xf numFmtId="0" fontId="20" fillId="15" borderId="29" xfId="7" applyFont="1" applyFill="1" applyBorder="1" applyAlignment="1">
      <alignment horizontal="center"/>
    </xf>
    <xf numFmtId="0" fontId="20" fillId="15" borderId="0" xfId="7" applyFont="1" applyFill="1" applyBorder="1" applyAlignment="1">
      <alignment horizontal="center"/>
    </xf>
    <xf numFmtId="0" fontId="32" fillId="14" borderId="14" xfId="1" applyFont="1" applyFill="1" applyBorder="1" applyAlignment="1">
      <alignment horizontal="center"/>
    </xf>
    <xf numFmtId="0" fontId="32" fillId="14" borderId="15" xfId="1" applyFont="1" applyFill="1" applyBorder="1" applyAlignment="1">
      <alignment horizontal="center"/>
    </xf>
    <xf numFmtId="0" fontId="32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30" fillId="14" borderId="14" xfId="1" applyFont="1" applyFill="1" applyBorder="1" applyAlignment="1">
      <alignment horizontal="center"/>
    </xf>
    <xf numFmtId="0" fontId="30" fillId="14" borderId="15" xfId="1" applyFont="1" applyFill="1" applyBorder="1" applyAlignment="1">
      <alignment horizontal="center"/>
    </xf>
    <xf numFmtId="0" fontId="30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21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19" xfId="7" applyBorder="1" applyAlignment="1">
      <alignment horizontal="center" vertical="center"/>
    </xf>
    <xf numFmtId="0" fontId="7" fillId="6" borderId="20" xfId="7" applyBorder="1" applyAlignment="1">
      <alignment horizontal="center" vertical="center"/>
    </xf>
    <xf numFmtId="0" fontId="7" fillId="6" borderId="18" xfId="7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1" fillId="6" borderId="18" xfId="7" applyFont="1" applyAlignment="1">
      <alignment horizontal="center" vertical="center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zoomScaleNormal="100" workbookViewId="0">
      <selection activeCell="E29" sqref="E29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38" customFormat="1" ht="3.9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7"/>
      <c r="P1" s="37"/>
      <c r="Q1" s="37"/>
      <c r="R1" s="37"/>
      <c r="S1" s="36"/>
      <c r="T1" s="36"/>
      <c r="U1" s="36"/>
    </row>
    <row r="2" spans="1:25" ht="20.100000000000001" customHeight="1" x14ac:dyDescent="0.3">
      <c r="A2" s="36"/>
      <c r="B2" s="36" t="s">
        <v>170</v>
      </c>
      <c r="C2" s="39" t="s">
        <v>12</v>
      </c>
      <c r="D2" s="40" t="s">
        <v>171</v>
      </c>
      <c r="E2" s="39" t="s">
        <v>1</v>
      </c>
      <c r="F2" s="41"/>
      <c r="G2" s="36"/>
      <c r="H2" s="36"/>
      <c r="I2" s="36"/>
      <c r="J2" s="36"/>
      <c r="K2" s="36"/>
      <c r="L2" s="36"/>
      <c r="M2" s="36"/>
      <c r="N2" s="42" t="s">
        <v>172</v>
      </c>
      <c r="O2" s="42"/>
      <c r="P2" s="88"/>
      <c r="Q2" s="88"/>
      <c r="R2" s="88"/>
      <c r="S2" s="88"/>
      <c r="T2" s="36"/>
      <c r="U2" s="36"/>
      <c r="V2" s="38"/>
      <c r="W2" s="38"/>
      <c r="X2" s="38"/>
      <c r="Y2" s="38"/>
    </row>
    <row r="3" spans="1:25" ht="3.95" customHeight="1" x14ac:dyDescent="0.35">
      <c r="A3" s="36"/>
      <c r="B3" s="36"/>
      <c r="C3" s="41"/>
      <c r="D3" s="36"/>
      <c r="E3" s="41"/>
      <c r="F3" s="41"/>
      <c r="G3" s="36"/>
      <c r="H3" s="36"/>
      <c r="I3" s="37"/>
      <c r="J3" s="43"/>
      <c r="K3" s="44"/>
      <c r="L3" s="45"/>
      <c r="M3" s="46"/>
      <c r="N3" s="37"/>
      <c r="O3" s="37"/>
      <c r="P3" s="47"/>
      <c r="Q3" s="47"/>
      <c r="R3" s="47"/>
      <c r="S3" s="36"/>
      <c r="T3" s="36"/>
      <c r="U3" s="36"/>
      <c r="V3" s="38"/>
      <c r="W3" s="38"/>
      <c r="X3" s="38"/>
      <c r="Y3" s="38"/>
    </row>
    <row r="4" spans="1:25" ht="9.9499999999999993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48"/>
      <c r="M4" s="89" t="s">
        <v>173</v>
      </c>
      <c r="N4" s="92" t="s">
        <v>132</v>
      </c>
      <c r="O4" s="80"/>
      <c r="P4" s="36"/>
      <c r="Q4" s="36"/>
      <c r="R4" s="36"/>
      <c r="S4" s="36"/>
      <c r="T4" s="36"/>
      <c r="U4" s="36"/>
      <c r="V4" s="38"/>
      <c r="W4" s="38"/>
      <c r="X4" s="38"/>
      <c r="Y4" s="38"/>
    </row>
    <row r="5" spans="1:25" ht="18" customHeight="1" x14ac:dyDescent="0.25">
      <c r="A5" s="36"/>
      <c r="B5" s="49"/>
      <c r="C5" s="50" t="s">
        <v>174</v>
      </c>
      <c r="D5" s="50" t="s">
        <v>175</v>
      </c>
      <c r="E5" s="51" t="s">
        <v>176</v>
      </c>
      <c r="F5" s="36"/>
      <c r="G5" s="38"/>
      <c r="H5" s="86" t="s">
        <v>177</v>
      </c>
      <c r="I5" s="86"/>
      <c r="J5" s="86"/>
      <c r="K5" s="86"/>
      <c r="L5" s="38"/>
      <c r="M5" s="90"/>
      <c r="N5" s="93"/>
      <c r="O5" s="80"/>
      <c r="P5" s="36"/>
      <c r="Q5" s="36"/>
      <c r="R5" s="36"/>
      <c r="S5" s="36"/>
      <c r="T5" s="36"/>
      <c r="U5" s="36"/>
      <c r="V5" s="38"/>
      <c r="W5" s="38"/>
      <c r="X5" s="38"/>
      <c r="Y5" s="38"/>
    </row>
    <row r="6" spans="1:25" ht="33.75" x14ac:dyDescent="0.5">
      <c r="A6" s="36"/>
      <c r="B6" s="52" t="s">
        <v>178</v>
      </c>
      <c r="C6" s="53">
        <f ca="1">INDEX(D_Annee,MATCH(C2,L_Dept,0)+1,MATCH(E2,L_MoisCum,0))</f>
        <v>16200</v>
      </c>
      <c r="D6" s="53">
        <f ca="1">INDEX(D_AnneeP,MATCH(C2,L_Dept,0)+1,MATCH(E2,L_MoisCum,0))</f>
        <v>15214</v>
      </c>
      <c r="E6" s="54">
        <f ca="1">(C6/D6)-1</f>
        <v>6.4808728802418836E-2</v>
      </c>
      <c r="F6" s="36"/>
      <c r="G6" s="38"/>
      <c r="H6" s="36"/>
      <c r="I6" s="36"/>
      <c r="J6" s="36"/>
      <c r="K6" s="36"/>
      <c r="L6" s="38"/>
      <c r="M6" s="90"/>
      <c r="N6" s="93"/>
      <c r="O6" s="80"/>
      <c r="P6" s="36"/>
      <c r="Q6" s="36"/>
      <c r="R6" s="36"/>
      <c r="S6" s="36"/>
      <c r="T6" s="36"/>
      <c r="U6" s="36"/>
      <c r="V6" s="38"/>
      <c r="W6" s="38"/>
      <c r="X6" s="38"/>
      <c r="Y6" s="38"/>
    </row>
    <row r="7" spans="1:25" ht="33.75" x14ac:dyDescent="0.5">
      <c r="A7" s="36"/>
      <c r="B7" s="52" t="s">
        <v>179</v>
      </c>
      <c r="C7" s="53">
        <f ca="1">SUM(OFFSET(AnneeEnCours!$B$4,MATCH($C$2,L_Dept,0),,,MATCH($E$2,L_MoisCum,0)))</f>
        <v>30555</v>
      </c>
      <c r="D7" s="53">
        <f ca="1">SUM(OFFSET(AnneePrecedente!$B$4,MATCH($C$2,L_Dept,0),,,MATCH($E$2,L_MoisCum,0)))</f>
        <v>28717</v>
      </c>
      <c r="E7" s="54">
        <f t="shared" ref="E7:E8" ca="1" si="0">(C7/D7)-1</f>
        <v>6.4003900128843494E-2</v>
      </c>
      <c r="F7" s="36"/>
      <c r="G7" s="38"/>
      <c r="H7" s="36"/>
      <c r="I7" s="36"/>
      <c r="J7" s="36"/>
      <c r="K7" s="55"/>
      <c r="L7" s="38"/>
      <c r="M7" s="90"/>
      <c r="N7" s="93"/>
      <c r="O7" s="80"/>
      <c r="P7" s="36"/>
      <c r="Q7" s="36"/>
      <c r="R7" s="36"/>
      <c r="S7" s="36"/>
      <c r="T7" s="36"/>
      <c r="U7" s="36"/>
      <c r="V7" s="38"/>
      <c r="W7" s="38"/>
      <c r="X7" s="38"/>
      <c r="Y7" s="38"/>
    </row>
    <row r="8" spans="1:25" ht="33.75" x14ac:dyDescent="0.5">
      <c r="A8" s="36"/>
      <c r="B8" s="52" t="s">
        <v>180</v>
      </c>
      <c r="C8" s="53">
        <f>SUM(CHOOSE(MATCH($C$2,L_Dept,0),Dept1An,Dept2An,Dept3An))</f>
        <v>96361</v>
      </c>
      <c r="D8" s="53">
        <f>SUM(CHOOSE(MATCH($C$2,L_Dept,0),Dept1AnP,Dept2AnP,Dept3AnP))</f>
        <v>195577</v>
      </c>
      <c r="E8" s="54">
        <f t="shared" si="0"/>
        <v>-0.50729891551665074</v>
      </c>
      <c r="F8" s="36"/>
      <c r="G8" s="38"/>
      <c r="H8" s="36"/>
      <c r="I8" s="36"/>
      <c r="J8" s="36"/>
      <c r="K8" s="55"/>
      <c r="L8" s="38"/>
      <c r="M8" s="90"/>
      <c r="N8" s="93"/>
      <c r="O8" s="80"/>
      <c r="P8" s="36"/>
      <c r="Q8" s="36"/>
      <c r="R8" s="36"/>
      <c r="S8" s="36"/>
      <c r="T8" s="36"/>
      <c r="U8" s="36"/>
      <c r="V8" s="38"/>
      <c r="W8" s="38"/>
      <c r="X8" s="38"/>
      <c r="Y8" s="38"/>
    </row>
    <row r="9" spans="1:25" ht="15" customHeight="1" x14ac:dyDescent="0.25">
      <c r="A9" s="36"/>
      <c r="B9" s="36"/>
      <c r="C9" s="36"/>
      <c r="D9" s="36"/>
      <c r="E9" s="36"/>
      <c r="F9" s="36"/>
      <c r="G9" s="38"/>
      <c r="H9" s="36"/>
      <c r="I9" s="36"/>
      <c r="J9" s="36"/>
      <c r="K9" s="55"/>
      <c r="L9" s="38"/>
      <c r="M9" s="90"/>
      <c r="N9" s="94"/>
      <c r="O9" s="80"/>
      <c r="P9" s="36"/>
      <c r="Q9" s="36"/>
      <c r="R9" s="36"/>
      <c r="S9" s="36"/>
      <c r="T9" s="36"/>
      <c r="U9" s="36"/>
      <c r="V9" s="38"/>
      <c r="W9" s="38"/>
      <c r="X9" s="38"/>
      <c r="Y9" s="38"/>
    </row>
    <row r="10" spans="1:25" x14ac:dyDescent="0.25">
      <c r="A10" s="36"/>
      <c r="B10" s="36"/>
      <c r="C10" s="36"/>
      <c r="D10" s="36"/>
      <c r="E10" s="36"/>
      <c r="F10" s="36"/>
      <c r="G10" s="38"/>
      <c r="H10" s="36"/>
      <c r="I10" s="36"/>
      <c r="J10" s="36"/>
      <c r="K10" s="36"/>
      <c r="L10" s="38"/>
      <c r="M10" s="90"/>
      <c r="N10" s="95" t="s">
        <v>181</v>
      </c>
      <c r="O10" s="80"/>
      <c r="P10" s="36"/>
      <c r="Q10" s="36"/>
      <c r="R10" s="36"/>
      <c r="S10" s="36"/>
      <c r="T10" s="36"/>
      <c r="U10" s="36"/>
      <c r="V10" s="38"/>
      <c r="W10" s="38"/>
      <c r="X10" s="38"/>
      <c r="Y10" s="38"/>
    </row>
    <row r="11" spans="1:25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56"/>
      <c r="L11" s="38"/>
      <c r="M11" s="90"/>
      <c r="N11" s="96"/>
      <c r="O11" s="80"/>
      <c r="P11" s="36"/>
      <c r="Q11" s="36"/>
      <c r="R11" s="36"/>
      <c r="S11" s="36"/>
      <c r="T11" s="36"/>
      <c r="U11" s="36"/>
      <c r="V11" s="38"/>
      <c r="W11" s="38"/>
      <c r="X11" s="38"/>
      <c r="Y11" s="38"/>
    </row>
    <row r="12" spans="1:25" ht="33.75" x14ac:dyDescent="0.5">
      <c r="A12" s="87" t="s">
        <v>182</v>
      </c>
      <c r="B12" s="87"/>
      <c r="C12" s="87"/>
      <c r="D12" s="87"/>
      <c r="E12" s="87"/>
      <c r="F12" s="87"/>
      <c r="G12" s="38"/>
      <c r="H12" s="86" t="s">
        <v>183</v>
      </c>
      <c r="I12" s="86"/>
      <c r="J12" s="86"/>
      <c r="K12" s="86"/>
      <c r="L12" s="38"/>
      <c r="M12" s="90"/>
      <c r="N12" s="96"/>
      <c r="O12" s="80"/>
      <c r="P12" s="36"/>
      <c r="Q12" s="36"/>
      <c r="R12" s="36"/>
      <c r="S12" s="36"/>
      <c r="T12" s="36"/>
      <c r="U12" s="36"/>
      <c r="V12" s="38"/>
      <c r="W12" s="38"/>
      <c r="X12" s="38"/>
      <c r="Y12" s="38"/>
    </row>
    <row r="13" spans="1:25" x14ac:dyDescent="0.25">
      <c r="A13" s="36"/>
      <c r="B13" s="36"/>
      <c r="C13" s="36"/>
      <c r="D13" s="36"/>
      <c r="E13" s="36"/>
      <c r="F13" s="36"/>
      <c r="G13" s="38"/>
      <c r="H13" s="36"/>
      <c r="I13" s="57"/>
      <c r="J13" s="57"/>
      <c r="K13" s="58"/>
      <c r="L13" s="38"/>
      <c r="M13" s="90"/>
      <c r="N13" s="96"/>
      <c r="O13" s="80"/>
      <c r="P13" s="36"/>
      <c r="Q13" s="36"/>
      <c r="R13" s="36"/>
      <c r="S13" s="36"/>
      <c r="T13" s="36"/>
      <c r="U13" s="36"/>
      <c r="V13" s="38"/>
      <c r="W13" s="38"/>
      <c r="X13" s="38"/>
      <c r="Y13" s="38"/>
    </row>
    <row r="14" spans="1:25" x14ac:dyDescent="0.25">
      <c r="A14" s="36"/>
      <c r="B14" s="59"/>
      <c r="C14" s="36"/>
      <c r="D14" s="59"/>
      <c r="E14" s="59"/>
      <c r="F14" s="36"/>
      <c r="G14" s="38"/>
      <c r="H14" s="36"/>
      <c r="I14" s="57"/>
      <c r="J14" s="57"/>
      <c r="K14" s="58"/>
      <c r="L14" s="38"/>
      <c r="M14" s="90"/>
      <c r="N14" s="96"/>
      <c r="O14" s="80"/>
      <c r="P14" s="36"/>
      <c r="Q14" s="36"/>
      <c r="R14" s="36"/>
      <c r="S14" s="36"/>
      <c r="T14" s="36"/>
      <c r="U14" s="36"/>
      <c r="V14" s="38"/>
      <c r="W14" s="38"/>
      <c r="X14" s="38"/>
      <c r="Y14" s="38"/>
    </row>
    <row r="15" spans="1:25" s="62" customFormat="1" x14ac:dyDescent="0.25">
      <c r="A15" s="49"/>
      <c r="B15" s="49"/>
      <c r="C15" s="49"/>
      <c r="D15" s="49"/>
      <c r="E15" s="49"/>
      <c r="F15" s="49"/>
      <c r="G15" s="60"/>
      <c r="H15" s="36"/>
      <c r="I15" s="61"/>
      <c r="J15" s="57"/>
      <c r="K15" s="58"/>
      <c r="L15" s="60"/>
      <c r="M15" s="90"/>
      <c r="N15" s="96"/>
      <c r="O15" s="80"/>
      <c r="P15" s="49"/>
      <c r="Q15" s="49"/>
      <c r="R15" s="49"/>
      <c r="S15" s="49"/>
      <c r="T15" s="49"/>
      <c r="U15" s="49"/>
      <c r="V15" s="60"/>
      <c r="W15" s="60"/>
      <c r="X15" s="60"/>
      <c r="Y15" s="60"/>
    </row>
    <row r="16" spans="1:25" x14ac:dyDescent="0.25">
      <c r="A16" s="36"/>
      <c r="B16" s="36"/>
      <c r="C16" s="36"/>
      <c r="D16" s="36"/>
      <c r="E16" s="36"/>
      <c r="F16" s="36"/>
      <c r="G16" s="38"/>
      <c r="H16" s="36"/>
      <c r="I16" s="36"/>
      <c r="J16" s="36"/>
      <c r="K16" s="36"/>
      <c r="L16" s="38"/>
      <c r="M16" s="90"/>
      <c r="N16" s="96"/>
      <c r="O16" s="80"/>
      <c r="P16" s="36"/>
      <c r="Q16" s="36"/>
      <c r="R16" s="36"/>
      <c r="S16" s="36"/>
      <c r="T16" s="36"/>
      <c r="U16" s="36"/>
      <c r="V16" s="38"/>
      <c r="W16" s="38"/>
      <c r="X16" s="38"/>
      <c r="Y16" s="38"/>
    </row>
    <row r="17" spans="1:25" x14ac:dyDescent="0.25">
      <c r="A17" s="36"/>
      <c r="B17" s="36"/>
      <c r="C17" s="36"/>
      <c r="D17" s="36"/>
      <c r="E17" s="36"/>
      <c r="F17" s="36"/>
      <c r="G17" s="38"/>
      <c r="H17" s="36"/>
      <c r="I17" s="58"/>
      <c r="J17" s="58"/>
      <c r="K17" s="58"/>
      <c r="L17" s="38"/>
      <c r="M17" s="90"/>
      <c r="N17" s="96"/>
      <c r="O17" s="80"/>
      <c r="P17" s="36"/>
      <c r="Q17" s="36"/>
      <c r="R17" s="36"/>
      <c r="S17" s="36"/>
      <c r="T17" s="36"/>
      <c r="U17" s="36"/>
      <c r="V17" s="38"/>
      <c r="W17" s="38"/>
      <c r="X17" s="38"/>
      <c r="Y17" s="38"/>
    </row>
    <row r="18" spans="1:25" x14ac:dyDescent="0.25">
      <c r="A18" s="36"/>
      <c r="B18" s="36"/>
      <c r="C18" s="36"/>
      <c r="D18" s="36"/>
      <c r="E18" s="36"/>
      <c r="F18" s="36"/>
      <c r="G18" s="38"/>
      <c r="H18" s="36"/>
      <c r="I18" s="58"/>
      <c r="J18" s="58"/>
      <c r="K18" s="58"/>
      <c r="L18" s="38"/>
      <c r="M18" s="91"/>
      <c r="N18" s="97"/>
      <c r="O18" s="81"/>
      <c r="P18" s="81"/>
      <c r="Q18" s="81"/>
      <c r="R18" s="81"/>
      <c r="S18" s="81"/>
      <c r="T18" s="81"/>
      <c r="U18" s="36"/>
      <c r="V18" s="38"/>
      <c r="W18" s="38"/>
      <c r="X18" s="38"/>
      <c r="Y18" s="38"/>
    </row>
    <row r="19" spans="1:25" ht="15" customHeight="1" x14ac:dyDescent="0.25">
      <c r="A19" s="36"/>
      <c r="B19" s="36"/>
      <c r="C19" s="36"/>
      <c r="D19" s="36"/>
      <c r="E19" s="36"/>
      <c r="F19" s="36"/>
      <c r="G19" s="38"/>
      <c r="H19" s="36"/>
      <c r="I19" s="58"/>
      <c r="J19" s="58"/>
      <c r="K19" s="58"/>
      <c r="L19" s="38"/>
      <c r="M19" s="82" t="s">
        <v>184</v>
      </c>
      <c r="N19" s="36"/>
      <c r="O19" s="36"/>
      <c r="P19" s="36"/>
      <c r="Q19" s="36"/>
      <c r="R19" s="36"/>
      <c r="S19" s="36"/>
      <c r="T19" s="36"/>
      <c r="U19" s="36"/>
      <c r="V19" s="38"/>
      <c r="W19" s="38"/>
      <c r="X19" s="38"/>
      <c r="Y19" s="38"/>
    </row>
    <row r="20" spans="1:25" x14ac:dyDescent="0.25">
      <c r="A20" s="36"/>
      <c r="B20" s="36"/>
      <c r="C20" s="36"/>
      <c r="D20" s="36"/>
      <c r="E20" s="36"/>
      <c r="F20" s="36"/>
      <c r="G20" s="38"/>
      <c r="H20" s="36"/>
      <c r="I20" s="36"/>
      <c r="J20" s="36"/>
      <c r="K20" s="36"/>
      <c r="L20" s="38"/>
      <c r="M20" s="83"/>
      <c r="N20" s="36"/>
      <c r="O20" s="36"/>
      <c r="P20" s="36"/>
      <c r="Q20" s="36"/>
      <c r="R20" s="36"/>
      <c r="S20" s="36"/>
      <c r="T20" s="36"/>
      <c r="U20" s="36"/>
      <c r="V20" s="38"/>
      <c r="W20" s="38"/>
      <c r="X20" s="38"/>
      <c r="Y20" s="38"/>
    </row>
    <row r="21" spans="1:25" x14ac:dyDescent="0.25">
      <c r="A21" s="36"/>
      <c r="B21" s="36"/>
      <c r="C21" s="36"/>
      <c r="D21" s="36"/>
      <c r="E21" s="36"/>
      <c r="F21" s="36"/>
      <c r="G21" s="38"/>
      <c r="H21" s="36"/>
      <c r="I21" s="49"/>
      <c r="J21" s="36"/>
      <c r="K21" s="36"/>
      <c r="L21" s="38"/>
      <c r="M21" s="83"/>
      <c r="N21" s="36"/>
      <c r="O21" s="36"/>
      <c r="P21" s="36"/>
      <c r="Q21" s="36"/>
      <c r="R21" s="36"/>
      <c r="S21" s="36"/>
      <c r="T21" s="36"/>
      <c r="U21" s="36"/>
      <c r="V21" s="38"/>
      <c r="W21" s="38"/>
      <c r="X21" s="38"/>
      <c r="Y21" s="38"/>
    </row>
    <row r="22" spans="1:25" x14ac:dyDescent="0.25">
      <c r="A22" s="36"/>
      <c r="B22" s="36"/>
      <c r="C22" s="36"/>
      <c r="D22" s="36"/>
      <c r="E22" s="36"/>
      <c r="F22" s="36"/>
      <c r="G22" s="38"/>
      <c r="H22" s="36"/>
      <c r="I22" s="36"/>
      <c r="J22" s="36"/>
      <c r="K22" s="36"/>
      <c r="L22" s="38"/>
      <c r="M22" s="83"/>
      <c r="N22" s="36"/>
      <c r="O22" s="36"/>
      <c r="P22" s="36"/>
      <c r="Q22" s="36"/>
      <c r="R22" s="36"/>
      <c r="S22" s="36"/>
      <c r="T22" s="36"/>
      <c r="U22" s="36"/>
      <c r="V22" s="38"/>
      <c r="W22" s="38"/>
      <c r="X22" s="38"/>
      <c r="Y22" s="38"/>
    </row>
    <row r="23" spans="1:2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83"/>
      <c r="N23" s="36"/>
      <c r="O23" s="36"/>
      <c r="P23" s="36"/>
      <c r="Q23" s="36"/>
      <c r="R23" s="36"/>
      <c r="S23" s="36"/>
      <c r="T23" s="36"/>
      <c r="U23" s="36"/>
      <c r="V23" s="38"/>
      <c r="W23" s="38"/>
      <c r="X23" s="38"/>
      <c r="Y23" s="38"/>
    </row>
    <row r="24" spans="1:25" ht="15.75" x14ac:dyDescent="0.25">
      <c r="A24" s="36"/>
      <c r="B24" s="85" t="s">
        <v>185</v>
      </c>
      <c r="C24" s="85"/>
      <c r="D24" s="85"/>
      <c r="E24" s="85"/>
      <c r="F24" s="36"/>
      <c r="G24" s="38"/>
      <c r="H24" s="85" t="s">
        <v>186</v>
      </c>
      <c r="I24" s="85"/>
      <c r="J24" s="85"/>
      <c r="K24" s="85"/>
      <c r="L24" s="38"/>
      <c r="M24" s="83"/>
      <c r="N24" s="36"/>
      <c r="O24" s="36"/>
      <c r="P24" s="36"/>
      <c r="Q24" s="36"/>
      <c r="R24" s="36"/>
      <c r="S24" s="36"/>
      <c r="T24" s="36"/>
      <c r="U24" s="36"/>
      <c r="V24" s="38"/>
      <c r="W24" s="38"/>
      <c r="X24" s="38"/>
      <c r="Y24" s="38"/>
    </row>
    <row r="25" spans="1:25" x14ac:dyDescent="0.25">
      <c r="A25" s="36"/>
      <c r="B25" s="36"/>
      <c r="C25" s="36"/>
      <c r="D25" s="36"/>
      <c r="E25" s="36"/>
      <c r="F25" s="36"/>
      <c r="G25" s="38"/>
      <c r="H25" s="36"/>
      <c r="I25" s="36"/>
      <c r="J25" s="36"/>
      <c r="K25" s="36"/>
      <c r="L25" s="38"/>
      <c r="M25" s="83"/>
      <c r="N25" s="36"/>
      <c r="O25" s="36"/>
      <c r="P25" s="36"/>
      <c r="Q25" s="36"/>
      <c r="R25" s="36"/>
      <c r="S25" s="36"/>
      <c r="T25" s="36"/>
      <c r="U25" s="36"/>
      <c r="V25" s="38"/>
      <c r="W25" s="38"/>
      <c r="X25" s="38"/>
      <c r="Y25" s="38"/>
    </row>
    <row r="26" spans="1:25" x14ac:dyDescent="0.25">
      <c r="A26" s="36"/>
      <c r="B26" s="40"/>
      <c r="C26" s="36"/>
      <c r="D26" s="36"/>
      <c r="E26" s="36"/>
      <c r="F26" s="36"/>
      <c r="G26" s="38"/>
      <c r="H26" s="36"/>
      <c r="I26" s="36"/>
      <c r="J26" s="36"/>
      <c r="K26" s="36"/>
      <c r="L26" s="38"/>
      <c r="M26" s="83"/>
      <c r="N26" s="36"/>
      <c r="O26" s="36"/>
      <c r="P26" s="36"/>
      <c r="Q26" s="36"/>
      <c r="R26" s="36"/>
      <c r="S26" s="36"/>
      <c r="T26" s="36"/>
      <c r="U26" s="36"/>
      <c r="V26" s="38"/>
      <c r="W26" s="38"/>
      <c r="X26" s="38"/>
      <c r="Y26" s="38"/>
    </row>
    <row r="27" spans="1:25" x14ac:dyDescent="0.25">
      <c r="A27" s="36"/>
      <c r="B27" s="63"/>
      <c r="C27" s="49"/>
      <c r="D27" s="49"/>
      <c r="E27" s="49"/>
      <c r="F27" s="36"/>
      <c r="G27" s="38"/>
      <c r="H27" s="36"/>
      <c r="I27" s="36"/>
      <c r="J27" s="36"/>
      <c r="K27" s="36"/>
      <c r="L27" s="38"/>
      <c r="M27" s="83"/>
      <c r="N27" s="36"/>
      <c r="O27" s="36"/>
      <c r="P27" s="36"/>
      <c r="Q27" s="36"/>
      <c r="R27" s="36"/>
      <c r="S27" s="36"/>
      <c r="T27" s="36"/>
      <c r="U27" s="36"/>
      <c r="V27" s="38"/>
      <c r="W27" s="38"/>
      <c r="X27" s="38"/>
      <c r="Y27" s="38"/>
    </row>
    <row r="28" spans="1:25" x14ac:dyDescent="0.25">
      <c r="A28" s="36"/>
      <c r="B28" s="40"/>
      <c r="C28" s="36"/>
      <c r="D28" s="36"/>
      <c r="E28" s="36"/>
      <c r="F28" s="36"/>
      <c r="G28" s="38"/>
      <c r="H28" s="36"/>
      <c r="I28" s="36"/>
      <c r="J28" s="36"/>
      <c r="K28" s="36"/>
      <c r="L28" s="38"/>
      <c r="M28" s="83"/>
      <c r="N28" s="36"/>
      <c r="O28" s="36"/>
      <c r="P28" s="36"/>
      <c r="Q28" s="36"/>
      <c r="R28" s="36"/>
      <c r="S28" s="36"/>
      <c r="T28" s="36"/>
      <c r="U28" s="36"/>
      <c r="V28" s="38"/>
      <c r="W28" s="38"/>
      <c r="X28" s="38"/>
      <c r="Y28" s="38"/>
    </row>
    <row r="29" spans="1:25" x14ac:dyDescent="0.25">
      <c r="A29" s="36"/>
      <c r="B29" s="36"/>
      <c r="C29" s="36"/>
      <c r="D29" s="36"/>
      <c r="E29" s="36"/>
      <c r="F29" s="36"/>
      <c r="G29" s="38"/>
      <c r="H29" s="36"/>
      <c r="I29" s="36"/>
      <c r="J29" s="36"/>
      <c r="K29" s="36"/>
      <c r="L29" s="38"/>
      <c r="M29" s="84"/>
      <c r="N29" s="36"/>
      <c r="O29" s="36"/>
      <c r="P29" s="36"/>
      <c r="Q29" s="36"/>
      <c r="R29" s="36"/>
      <c r="S29" s="36"/>
      <c r="T29" s="36"/>
      <c r="U29" s="36"/>
      <c r="V29" s="38"/>
      <c r="W29" s="38"/>
      <c r="X29" s="38"/>
      <c r="Y29" s="38"/>
    </row>
    <row r="30" spans="1:25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</row>
    <row r="31" spans="1:2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</row>
    <row r="32" spans="1:25" x14ac:dyDescent="0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</row>
    <row r="33" spans="1:25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</row>
    <row r="34" spans="1:25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</row>
    <row r="35" spans="1:25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</row>
    <row r="36" spans="1:25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</row>
    <row r="37" spans="1:25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</row>
  </sheetData>
  <mergeCells count="10">
    <mergeCell ref="P2:S2"/>
    <mergeCell ref="M4:M18"/>
    <mergeCell ref="N4:N9"/>
    <mergeCell ref="N10:N18"/>
    <mergeCell ref="M19:M29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{6B402B1C-DF21-4F4F-8D8D-AF9B539C085A}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{02E45CEA-6289-4F0E-9C9A-A780C0E386F2}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{8B396A0D-6029-42DF-AAD8-9F20FC61BEA9}</x14:id>
        </ext>
      </extLst>
    </cfRule>
  </conditionalFormatting>
  <dataValidations disablePrompts="1" count="2">
    <dataValidation type="list" allowBlank="1" showInputMessage="1" showErrorMessage="1" sqref="E2">
      <formula1>L_MoisCum</formula1>
    </dataValidation>
    <dataValidation type="list" allowBlank="1" showInputMessage="1" showErrorMessage="1" sqref="C2">
      <formula1>L_Dept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402B1C-DF21-4F4F-8D8D-AF9B539C08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02E45CEA-6289-4F0E-9C9A-A780C0E386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8B396A0D-6029-42DF-AAD8-9F20FC61BEA9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zoomScaleNormal="100" workbookViewId="0">
      <selection activeCell="B18" sqref="B18"/>
    </sheetView>
  </sheetViews>
  <sheetFormatPr baseColWidth="10" defaultColWidth="10.7109375" defaultRowHeight="15" x14ac:dyDescent="0.25"/>
  <cols>
    <col min="22" max="24" width="20.7109375" customWidth="1"/>
  </cols>
  <sheetData>
    <row r="1" spans="1:20" ht="21" x14ac:dyDescent="0.35">
      <c r="A1" s="105" t="s">
        <v>167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</row>
    <row r="11" spans="1:20" ht="21.95" customHeight="1" x14ac:dyDescent="0.25"/>
    <row r="13" spans="1:20" ht="21" x14ac:dyDescent="0.35">
      <c r="A13" s="105" t="s">
        <v>168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</row>
    <row r="23" spans="1:19" ht="21.95" customHeight="1" x14ac:dyDescent="0.25"/>
    <row r="31" spans="1:19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S36" s="27"/>
    </row>
    <row r="37" spans="1:19" ht="15.75" thickBot="1" x14ac:dyDescent="0.3">
      <c r="A37" s="27"/>
      <c r="B37" s="27"/>
      <c r="C37" s="28"/>
      <c r="D37" s="27"/>
      <c r="E37" s="27"/>
      <c r="F37" s="27"/>
      <c r="G37" s="27"/>
      <c r="H37" s="27"/>
      <c r="I37" s="27"/>
      <c r="J37" s="27"/>
      <c r="K37" s="27"/>
      <c r="S37" s="27"/>
    </row>
    <row r="38" spans="1:19" ht="16.5" thickTop="1" thickBot="1" x14ac:dyDescent="0.3">
      <c r="A38" s="27"/>
      <c r="B38" s="102" t="s">
        <v>169</v>
      </c>
      <c r="C38" s="102"/>
      <c r="D38" s="102"/>
      <c r="E38" s="102"/>
      <c r="F38" s="102"/>
      <c r="G38" s="102"/>
      <c r="H38" s="102"/>
      <c r="I38" s="102"/>
      <c r="J38" s="27"/>
      <c r="K38" s="27"/>
      <c r="S38" s="27"/>
    </row>
    <row r="39" spans="1:19" ht="15.75" thickTop="1" x14ac:dyDescent="0.25">
      <c r="A39" s="27"/>
      <c r="B39" s="103" t="s">
        <v>111</v>
      </c>
      <c r="C39" s="104"/>
      <c r="D39" s="12" t="s">
        <v>32</v>
      </c>
      <c r="E39" s="29"/>
      <c r="F39" s="29"/>
      <c r="G39" s="29"/>
      <c r="H39" s="29"/>
      <c r="I39" s="30"/>
      <c r="J39" s="27"/>
      <c r="K39" s="27"/>
      <c r="S39" s="27"/>
    </row>
    <row r="40" spans="1:19" x14ac:dyDescent="0.25">
      <c r="A40" s="27"/>
      <c r="B40" s="98" t="s">
        <v>112</v>
      </c>
      <c r="C40" s="99"/>
      <c r="D40" s="19" t="s">
        <v>38</v>
      </c>
      <c r="E40" s="31"/>
      <c r="F40" s="31"/>
      <c r="G40" s="31"/>
      <c r="H40" s="31"/>
      <c r="I40" s="12"/>
      <c r="J40" s="27"/>
      <c r="K40" s="27"/>
      <c r="S40" s="27"/>
    </row>
    <row r="41" spans="1:19" x14ac:dyDescent="0.25">
      <c r="A41" s="27"/>
      <c r="B41" s="98" t="s">
        <v>113</v>
      </c>
      <c r="C41" s="99"/>
      <c r="D41" s="12" t="s">
        <v>43</v>
      </c>
      <c r="E41" s="31"/>
      <c r="F41" s="31"/>
      <c r="G41" s="31"/>
      <c r="H41" s="31"/>
      <c r="I41" s="12"/>
      <c r="J41" s="27"/>
      <c r="K41" s="27"/>
      <c r="S41" s="27"/>
    </row>
    <row r="42" spans="1:19" x14ac:dyDescent="0.25">
      <c r="A42" s="27"/>
      <c r="B42" s="98"/>
      <c r="C42" s="99"/>
      <c r="D42" s="31"/>
      <c r="E42" s="31"/>
      <c r="F42" s="31"/>
      <c r="G42" s="31"/>
      <c r="H42" s="31"/>
      <c r="I42" s="12"/>
      <c r="J42" s="27"/>
      <c r="K42" s="27"/>
      <c r="S42" s="27"/>
    </row>
    <row r="43" spans="1:19" x14ac:dyDescent="0.25">
      <c r="A43" s="27"/>
      <c r="B43" s="98" t="s">
        <v>35</v>
      </c>
      <c r="C43" s="99"/>
      <c r="D43" s="12" t="s">
        <v>36</v>
      </c>
      <c r="E43" s="31"/>
      <c r="F43" s="31"/>
      <c r="G43" s="31"/>
      <c r="H43" s="31"/>
      <c r="I43" s="12"/>
      <c r="J43" s="27"/>
      <c r="K43" s="27"/>
      <c r="S43" s="27"/>
    </row>
    <row r="44" spans="1:19" x14ac:dyDescent="0.25">
      <c r="A44" s="27"/>
      <c r="B44" s="98" t="s">
        <v>41</v>
      </c>
      <c r="C44" s="99"/>
      <c r="D44" s="12" t="s">
        <v>103</v>
      </c>
      <c r="E44" s="31"/>
      <c r="F44" s="31"/>
      <c r="G44" s="31"/>
      <c r="H44" s="31"/>
      <c r="I44" s="12"/>
      <c r="J44" s="27"/>
      <c r="K44" s="27"/>
      <c r="S44" s="27"/>
    </row>
    <row r="45" spans="1:19" x14ac:dyDescent="0.25">
      <c r="A45" s="27"/>
      <c r="B45" s="98" t="s">
        <v>46</v>
      </c>
      <c r="C45" s="99"/>
      <c r="D45" s="12" t="s">
        <v>104</v>
      </c>
      <c r="E45" s="31"/>
      <c r="F45" s="31"/>
      <c r="G45" s="31"/>
      <c r="H45" s="31"/>
      <c r="I45" s="12"/>
      <c r="J45" s="27"/>
      <c r="K45" s="27"/>
      <c r="S45" s="27"/>
    </row>
    <row r="46" spans="1:19" x14ac:dyDescent="0.25">
      <c r="A46" s="27"/>
      <c r="B46" s="98"/>
      <c r="C46" s="99"/>
      <c r="D46" s="31"/>
      <c r="E46" s="31"/>
      <c r="F46" s="31"/>
      <c r="G46" s="31"/>
      <c r="H46" s="31"/>
      <c r="I46" s="12"/>
      <c r="J46" s="27"/>
      <c r="K46" s="27"/>
      <c r="S46" s="27"/>
    </row>
    <row r="47" spans="1:19" x14ac:dyDescent="0.25">
      <c r="A47" s="27"/>
      <c r="B47" s="100" t="s">
        <v>114</v>
      </c>
      <c r="C47" s="101"/>
      <c r="D47" s="26" t="s">
        <v>107</v>
      </c>
      <c r="E47" s="32"/>
      <c r="F47" s="32"/>
      <c r="G47" s="32"/>
      <c r="H47" s="32"/>
      <c r="I47" s="26"/>
      <c r="J47" s="27"/>
      <c r="K47" s="27"/>
      <c r="S47" s="27"/>
    </row>
    <row r="48" spans="1:19" x14ac:dyDescent="0.25">
      <c r="A48" s="27"/>
      <c r="B48" s="27"/>
      <c r="C48" s="28"/>
      <c r="D48" s="27"/>
      <c r="E48" s="27"/>
      <c r="F48" s="27"/>
      <c r="G48" s="27"/>
      <c r="H48" s="27"/>
      <c r="I48" s="27"/>
      <c r="J48" s="27"/>
      <c r="K48" s="27"/>
      <c r="S48" s="27"/>
    </row>
    <row r="49" spans="1:19" x14ac:dyDescent="0.25">
      <c r="A49" s="27"/>
      <c r="B49" s="27"/>
      <c r="E49" s="27"/>
      <c r="F49" s="27"/>
      <c r="G49" s="27"/>
      <c r="H49" s="27"/>
      <c r="I49" s="27"/>
      <c r="J49" s="27"/>
      <c r="K49" s="27"/>
      <c r="S49" s="27"/>
    </row>
    <row r="50" spans="1:19" x14ac:dyDescent="0.25">
      <c r="A50" s="27"/>
      <c r="B50" s="27"/>
      <c r="C50" s="28"/>
      <c r="D50" s="27"/>
      <c r="E50" s="27"/>
      <c r="F50" s="27"/>
      <c r="G50" s="27"/>
      <c r="H50" s="27"/>
      <c r="I50" s="27"/>
      <c r="J50" s="27"/>
      <c r="K50" s="27"/>
      <c r="S50" s="27"/>
    </row>
    <row r="51" spans="1:19" x14ac:dyDescent="0.25">
      <c r="A51" s="27"/>
      <c r="B51" s="27"/>
      <c r="C51" s="28"/>
      <c r="D51" s="27"/>
      <c r="E51" s="27"/>
      <c r="F51" s="27"/>
      <c r="G51" s="27"/>
      <c r="H51" s="27"/>
      <c r="I51" s="27"/>
      <c r="J51" s="27"/>
      <c r="K51" s="27"/>
      <c r="S51" s="27"/>
    </row>
    <row r="52" spans="1:19" x14ac:dyDescent="0.25">
      <c r="A52" s="27"/>
      <c r="B52" s="27"/>
      <c r="E52" s="27"/>
      <c r="F52" s="27"/>
      <c r="G52" s="27"/>
      <c r="H52" s="27"/>
      <c r="I52" s="27"/>
      <c r="J52" s="27"/>
      <c r="K52" s="27"/>
      <c r="S52" s="27"/>
    </row>
    <row r="53" spans="1:19" x14ac:dyDescent="0.25">
      <c r="A53" s="27"/>
      <c r="B53" s="27"/>
      <c r="C53" s="28"/>
      <c r="D53" s="27"/>
      <c r="E53" s="27"/>
      <c r="F53" s="27"/>
      <c r="G53" s="27"/>
      <c r="H53" s="27"/>
      <c r="I53" s="27"/>
      <c r="J53" s="27"/>
      <c r="K53" s="27"/>
      <c r="S53" s="27"/>
    </row>
    <row r="54" spans="1:19" x14ac:dyDescent="0.25">
      <c r="A54" s="27"/>
      <c r="B54" s="27"/>
      <c r="C54" s="28"/>
      <c r="D54" s="27"/>
      <c r="E54" s="27"/>
      <c r="F54" s="27"/>
      <c r="G54" s="27"/>
      <c r="H54" s="27"/>
      <c r="I54" s="27"/>
      <c r="J54" s="27"/>
      <c r="K54" s="27"/>
      <c r="S54" s="27"/>
    </row>
    <row r="55" spans="1:19" x14ac:dyDescent="0.25">
      <c r="A55" s="27"/>
      <c r="B55" s="27"/>
      <c r="C55" s="28"/>
      <c r="D55" s="27"/>
      <c r="E55" s="27"/>
      <c r="F55" s="27"/>
      <c r="G55" s="27"/>
      <c r="H55" s="27"/>
      <c r="I55" s="27"/>
      <c r="J55" s="27"/>
      <c r="K55" s="27"/>
      <c r="S55" s="27"/>
    </row>
    <row r="56" spans="1:19" x14ac:dyDescent="0.25">
      <c r="A56" s="27"/>
      <c r="B56" s="27"/>
      <c r="C56" s="28"/>
      <c r="D56" s="27"/>
      <c r="E56" s="27"/>
      <c r="F56" s="27"/>
      <c r="G56" s="27"/>
      <c r="H56" s="27"/>
      <c r="I56" s="27"/>
      <c r="J56" s="27"/>
      <c r="K56" s="27"/>
      <c r="L56" s="27"/>
      <c r="O56" s="27"/>
      <c r="P56" s="27"/>
      <c r="Q56" s="27"/>
      <c r="R56" s="27"/>
      <c r="S56" s="27"/>
    </row>
    <row r="57" spans="1:19" x14ac:dyDescent="0.25">
      <c r="A57" s="27"/>
      <c r="B57" s="27"/>
      <c r="C57" s="28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x14ac:dyDescent="0.25">
      <c r="A58" s="27"/>
      <c r="B58" s="27"/>
      <c r="C58" s="28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</row>
    <row r="59" spans="1:19" x14ac:dyDescent="0.25">
      <c r="C59" s="33"/>
    </row>
    <row r="60" spans="1:19" x14ac:dyDescent="0.25">
      <c r="C60" s="33"/>
    </row>
  </sheetData>
  <mergeCells count="12">
    <mergeCell ref="B38:I38"/>
    <mergeCell ref="B39:C39"/>
    <mergeCell ref="B45:C45"/>
    <mergeCell ref="A1:T1"/>
    <mergeCell ref="A13:T13"/>
    <mergeCell ref="B46:C46"/>
    <mergeCell ref="B47:C47"/>
    <mergeCell ref="B40:C40"/>
    <mergeCell ref="B41:C41"/>
    <mergeCell ref="B42:C42"/>
    <mergeCell ref="B43:C43"/>
    <mergeCell ref="B44:C44"/>
  </mergeCells>
  <pageMargins left="0.25" right="0.25" top="0.75" bottom="0.75" header="0.3" footer="0.3"/>
  <pageSetup paperSize="5" scale="5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A4" sqref="A1:XFD1048576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10" t="s">
        <v>17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64"/>
    </row>
    <row r="2" spans="1:12" ht="18.75" x14ac:dyDescent="0.25">
      <c r="A2" s="111" t="s">
        <v>102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64"/>
    </row>
    <row r="3" spans="1:12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t="30" x14ac:dyDescent="0.4">
      <c r="A4" s="115" t="str">
        <f>AnneeEnCours!A5</f>
        <v>Dépt 1</v>
      </c>
      <c r="B4" s="115"/>
      <c r="C4" s="115"/>
      <c r="D4" s="64"/>
      <c r="E4" s="116" t="str">
        <f>AnneeEnCours!A6</f>
        <v>Dépt 2</v>
      </c>
      <c r="F4" s="116"/>
      <c r="G4" s="116"/>
      <c r="H4" s="64"/>
      <c r="I4" s="116" t="str">
        <f>AnneeEnCours!A7</f>
        <v>Dépt 3</v>
      </c>
      <c r="J4" s="116"/>
      <c r="K4" s="116"/>
      <c r="L4" s="64"/>
    </row>
    <row r="5" spans="1:12" ht="15.75" thickBot="1" x14ac:dyDescent="0.3">
      <c r="A5" s="64"/>
      <c r="B5" s="65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s="6" customFormat="1" ht="18" x14ac:dyDescent="0.25">
      <c r="A6" s="112" t="s">
        <v>18</v>
      </c>
      <c r="B6" s="113"/>
      <c r="C6" s="113"/>
      <c r="D6" s="113"/>
      <c r="E6" s="113"/>
      <c r="F6" s="113"/>
      <c r="G6" s="113"/>
      <c r="H6" s="113"/>
      <c r="I6" s="113"/>
      <c r="J6" s="113"/>
      <c r="K6" s="114"/>
      <c r="L6" s="66"/>
    </row>
    <row r="7" spans="1:12" s="62" customFormat="1" ht="11.1" customHeight="1" x14ac:dyDescent="0.25">
      <c r="A7" s="67" t="s">
        <v>22</v>
      </c>
      <c r="B7" s="67" t="s">
        <v>18</v>
      </c>
      <c r="C7" s="67" t="s">
        <v>24</v>
      </c>
      <c r="D7" s="68"/>
      <c r="E7" s="67" t="s">
        <v>22</v>
      </c>
      <c r="F7" s="67" t="s">
        <v>18</v>
      </c>
      <c r="G7" s="67" t="s">
        <v>24</v>
      </c>
      <c r="H7" s="68"/>
      <c r="I7" s="67" t="s">
        <v>22</v>
      </c>
      <c r="J7" s="67" t="s">
        <v>18</v>
      </c>
      <c r="K7" s="67" t="s">
        <v>24</v>
      </c>
      <c r="L7" s="69"/>
    </row>
    <row r="8" spans="1:12" ht="33" customHeight="1" thickBot="1" x14ac:dyDescent="0.3">
      <c r="A8" s="70">
        <f>SUM(Dept1An)</f>
        <v>96361</v>
      </c>
      <c r="B8" s="71">
        <v>205350</v>
      </c>
      <c r="C8" s="8">
        <f>A8/B8</f>
        <v>0.4692524957389822</v>
      </c>
      <c r="D8" s="72"/>
      <c r="E8" s="73">
        <f>SUM(Dept2An)</f>
        <v>87773</v>
      </c>
      <c r="F8" s="71">
        <v>181100</v>
      </c>
      <c r="G8" s="8">
        <f>E8/F8</f>
        <v>0.48466593042517947</v>
      </c>
      <c r="H8" s="72"/>
      <c r="I8" s="73">
        <f>SUM(Dept3An)</f>
        <v>55550</v>
      </c>
      <c r="J8" s="71">
        <v>106500</v>
      </c>
      <c r="K8" s="9">
        <f>I8/J8</f>
        <v>0.52159624413145544</v>
      </c>
      <c r="L8" s="64"/>
    </row>
    <row r="9" spans="1:12" ht="24" customHeight="1" thickBot="1" x14ac:dyDescent="0.3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6" customFormat="1" ht="18" x14ac:dyDescent="0.25">
      <c r="A10" s="107" t="s">
        <v>20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9"/>
      <c r="L10" s="66"/>
    </row>
    <row r="11" spans="1:12" s="62" customFormat="1" ht="11.1" customHeight="1" x14ac:dyDescent="0.25">
      <c r="A11" s="67" t="s">
        <v>22</v>
      </c>
      <c r="B11" s="67" t="s">
        <v>23</v>
      </c>
      <c r="C11" s="67" t="s">
        <v>24</v>
      </c>
      <c r="D11" s="68"/>
      <c r="E11" s="67" t="s">
        <v>22</v>
      </c>
      <c r="F11" s="67" t="s">
        <v>23</v>
      </c>
      <c r="G11" s="67" t="s">
        <v>24</v>
      </c>
      <c r="H11" s="68"/>
      <c r="I11" s="67" t="s">
        <v>22</v>
      </c>
      <c r="J11" s="67" t="s">
        <v>23</v>
      </c>
      <c r="K11" s="67" t="s">
        <v>24</v>
      </c>
      <c r="L11" s="69"/>
    </row>
    <row r="12" spans="1:12" ht="33" customHeight="1" thickBot="1" x14ac:dyDescent="0.3">
      <c r="A12" s="70">
        <f>SUM(Dept1An)</f>
        <v>96361</v>
      </c>
      <c r="B12" s="71">
        <f>SUM(Dept1AnP)</f>
        <v>195577</v>
      </c>
      <c r="C12" s="8">
        <f>A12/B12</f>
        <v>0.49270108448334926</v>
      </c>
      <c r="D12" s="72"/>
      <c r="E12" s="73">
        <f>SUM(Dept2An)</f>
        <v>87773</v>
      </c>
      <c r="F12" s="71">
        <f>SUM(Dept2AnP)</f>
        <v>172404</v>
      </c>
      <c r="G12" s="8">
        <f>E12/F12</f>
        <v>0.50911231757963848</v>
      </c>
      <c r="H12" s="72"/>
      <c r="I12" s="73">
        <f>SUM(Dept3An)</f>
        <v>55550</v>
      </c>
      <c r="J12" s="71">
        <f>SUM(Dept3AnP)</f>
        <v>101427</v>
      </c>
      <c r="K12" s="9">
        <f>I12/J12</f>
        <v>0.54768454159148949</v>
      </c>
      <c r="L12" s="64"/>
    </row>
    <row r="13" spans="1:12" ht="24" customHeight="1" thickBot="1" x14ac:dyDescent="0.3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12" s="6" customFormat="1" ht="18" x14ac:dyDescent="0.25">
      <c r="A14" s="107" t="s">
        <v>19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9"/>
      <c r="L14" s="66"/>
    </row>
    <row r="15" spans="1:12" s="62" customFormat="1" ht="11.1" customHeight="1" x14ac:dyDescent="0.25">
      <c r="A15" s="67" t="s">
        <v>22</v>
      </c>
      <c r="B15" s="67" t="s">
        <v>23</v>
      </c>
      <c r="C15" s="67" t="s">
        <v>24</v>
      </c>
      <c r="D15" s="68"/>
      <c r="E15" s="67" t="s">
        <v>22</v>
      </c>
      <c r="F15" s="67" t="s">
        <v>23</v>
      </c>
      <c r="G15" s="67" t="s">
        <v>24</v>
      </c>
      <c r="H15" s="68"/>
      <c r="I15" s="67" t="s">
        <v>22</v>
      </c>
      <c r="J15" s="67" t="s">
        <v>23</v>
      </c>
      <c r="K15" s="67" t="s">
        <v>24</v>
      </c>
      <c r="L15" s="69"/>
    </row>
    <row r="16" spans="1:12" ht="33" customHeight="1" thickBot="1" x14ac:dyDescent="0.3">
      <c r="A16" s="70">
        <f>AVERAGE(Dept1An)</f>
        <v>16060.166666666666</v>
      </c>
      <c r="B16" s="71">
        <f>AVERAGE(Dept1AnP)</f>
        <v>16298.083333333334</v>
      </c>
      <c r="C16" s="8">
        <f>(A16/B16)-1</f>
        <v>-1.4597831033301589E-2</v>
      </c>
      <c r="D16" s="72"/>
      <c r="E16" s="73">
        <f>AVERAGE(Dept2An)</f>
        <v>14628.833333333334</v>
      </c>
      <c r="F16" s="71">
        <f>AVERAGE(Dept2AnP)</f>
        <v>14367</v>
      </c>
      <c r="G16" s="8">
        <f>(E16/F16)-1</f>
        <v>1.8224635159277192E-2</v>
      </c>
      <c r="H16" s="72"/>
      <c r="I16" s="73">
        <f>AVERAGE(Dept3An)</f>
        <v>9258.3333333333339</v>
      </c>
      <c r="J16" s="71">
        <f>AVERAGE(Dept3AnP)</f>
        <v>8452.25</v>
      </c>
      <c r="K16" s="9">
        <f>(I16/J16)-1</f>
        <v>9.5369083182978986E-2</v>
      </c>
      <c r="L16" s="64"/>
    </row>
    <row r="17" spans="1:12" ht="24" customHeight="1" thickBot="1" x14ac:dyDescent="0.3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</row>
    <row r="18" spans="1:12" ht="17.25" customHeight="1" thickBot="1" x14ac:dyDescent="0.3">
      <c r="A18" s="112" t="s">
        <v>0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4"/>
      <c r="L18" s="64"/>
    </row>
    <row r="19" spans="1:12" ht="17.25" customHeight="1" x14ac:dyDescent="0.25">
      <c r="A19" s="107" t="s">
        <v>21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9"/>
      <c r="L19" s="64"/>
    </row>
    <row r="20" spans="1:12" s="62" customFormat="1" ht="11.1" customHeight="1" x14ac:dyDescent="0.25">
      <c r="A20" s="67" t="s">
        <v>22</v>
      </c>
      <c r="B20" s="67" t="s">
        <v>23</v>
      </c>
      <c r="C20" s="67" t="s">
        <v>24</v>
      </c>
      <c r="D20" s="68"/>
      <c r="E20" s="67" t="s">
        <v>22</v>
      </c>
      <c r="F20" s="67" t="s">
        <v>23</v>
      </c>
      <c r="G20" s="67" t="s">
        <v>24</v>
      </c>
      <c r="H20" s="68"/>
      <c r="I20" s="67" t="s">
        <v>22</v>
      </c>
      <c r="J20" s="67" t="s">
        <v>23</v>
      </c>
      <c r="K20" s="67" t="s">
        <v>24</v>
      </c>
      <c r="L20" s="69"/>
    </row>
    <row r="21" spans="1:12" ht="33" customHeight="1" thickBot="1" x14ac:dyDescent="0.3">
      <c r="A21" s="70">
        <f>HLOOKUP(C_Mois,D_Annee,2,FALSE)</f>
        <v>14355</v>
      </c>
      <c r="B21" s="71">
        <f>HLOOKUP(C_Mois,D_AnneeP,2,FALSE)</f>
        <v>13503</v>
      </c>
      <c r="C21" s="8">
        <f>(A21/B21)-1</f>
        <v>6.3097089535658846E-2</v>
      </c>
      <c r="D21" s="72"/>
      <c r="E21" s="73">
        <f>HLOOKUP(C_Mois,D_Annee,3,FALSE)</f>
        <v>14805</v>
      </c>
      <c r="F21" s="71">
        <f>HLOOKUP(C_Mois,D_AnneeP,3,FALSE)</f>
        <v>14015</v>
      </c>
      <c r="G21" s="8">
        <f>(E21/F21)-1</f>
        <v>5.6368176953264459E-2</v>
      </c>
      <c r="H21" s="72"/>
      <c r="I21" s="73">
        <f>HLOOKUP(C_Mois,D_Annee,4,FALSE)</f>
        <v>9870</v>
      </c>
      <c r="J21" s="71">
        <f>HLOOKUP(C_Mois,D_AnneeP,4,FALSE)</f>
        <v>8500</v>
      </c>
      <c r="K21" s="9">
        <f>(I21/J21)-1</f>
        <v>0.16117647058823525</v>
      </c>
      <c r="L21" s="64"/>
    </row>
    <row r="22" spans="1:12" ht="24" customHeight="1" thickBot="1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</row>
    <row r="23" spans="1:12" ht="17.25" customHeight="1" x14ac:dyDescent="0.25">
      <c r="A23" s="107" t="s">
        <v>25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9"/>
      <c r="L23" s="64"/>
    </row>
    <row r="24" spans="1:12" ht="17.25" customHeight="1" x14ac:dyDescent="0.25">
      <c r="A24" s="74"/>
      <c r="B24" s="75"/>
      <c r="C24" s="75"/>
      <c r="D24" s="75"/>
      <c r="E24" s="76" t="s">
        <v>26</v>
      </c>
      <c r="F24" s="77" t="s">
        <v>27</v>
      </c>
      <c r="G24" s="78" t="str">
        <f ca="1">D_Mois_EnCours</f>
        <v>Juin</v>
      </c>
      <c r="H24" s="75"/>
      <c r="I24" s="75"/>
      <c r="J24" s="75"/>
      <c r="K24" s="79"/>
      <c r="L24" s="64"/>
    </row>
    <row r="25" spans="1:12" s="62" customFormat="1" ht="11.1" customHeight="1" x14ac:dyDescent="0.25">
      <c r="A25" s="67" t="s">
        <v>22</v>
      </c>
      <c r="B25" s="67" t="s">
        <v>23</v>
      </c>
      <c r="C25" s="67" t="s">
        <v>24</v>
      </c>
      <c r="D25" s="68"/>
      <c r="E25" s="67" t="s">
        <v>22</v>
      </c>
      <c r="F25" s="67" t="s">
        <v>23</v>
      </c>
      <c r="G25" s="67" t="s">
        <v>24</v>
      </c>
      <c r="H25" s="68"/>
      <c r="I25" s="67" t="s">
        <v>22</v>
      </c>
      <c r="J25" s="67" t="s">
        <v>23</v>
      </c>
      <c r="K25" s="67" t="s">
        <v>24</v>
      </c>
      <c r="L25" s="69"/>
    </row>
    <row r="26" spans="1:12" ht="33" customHeight="1" thickBot="1" x14ac:dyDescent="0.3">
      <c r="A26" s="70">
        <f ca="1">SUM(Dept1AnCum)</f>
        <v>96361</v>
      </c>
      <c r="B26" s="71">
        <f ca="1">SUM(Dept1AnPCum)</f>
        <v>89324</v>
      </c>
      <c r="C26" s="8">
        <f ca="1">(A26/B26)-1</f>
        <v>7.8780618870628372E-2</v>
      </c>
      <c r="D26" s="72"/>
      <c r="E26" s="73">
        <f ca="1">SUM(Dept2AnCum)</f>
        <v>87773</v>
      </c>
      <c r="F26" s="71">
        <f ca="1">SUM(Dept2AnPCum)</f>
        <v>86331</v>
      </c>
      <c r="G26" s="8">
        <f ca="1">(E26/F26)-1</f>
        <v>1.6703154139301013E-2</v>
      </c>
      <c r="H26" s="72"/>
      <c r="I26" s="73">
        <f ca="1">SUM(Dept3AnCum)</f>
        <v>55550</v>
      </c>
      <c r="J26" s="71">
        <f ca="1">SUM(Dept3AnPCum)</f>
        <v>51856</v>
      </c>
      <c r="K26" s="9">
        <f ca="1">(I26/J26)-1</f>
        <v>7.1235729713051477E-2</v>
      </c>
      <c r="L26" s="64"/>
    </row>
    <row r="27" spans="1:12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x14ac:dyDescent="0.2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x14ac:dyDescent="0.25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17" t="s">
        <v>15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0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17" t="s">
        <v>16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G5" sqref="G5:H13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66.7109375" customWidth="1"/>
  </cols>
  <sheetData>
    <row r="1" spans="1:11" x14ac:dyDescent="0.25">
      <c r="A1" s="16" t="s">
        <v>166</v>
      </c>
    </row>
    <row r="2" spans="1:11" ht="15.75" thickBot="1" x14ac:dyDescent="0.3">
      <c r="A2" s="16"/>
    </row>
    <row r="3" spans="1:11" ht="21" customHeight="1" thickTop="1" thickBot="1" x14ac:dyDescent="0.3">
      <c r="A3" s="120" t="s">
        <v>120</v>
      </c>
      <c r="B3" s="121"/>
      <c r="D3" s="125" t="s">
        <v>134</v>
      </c>
      <c r="E3" s="125"/>
      <c r="G3" s="122" t="s">
        <v>64</v>
      </c>
      <c r="H3" s="122"/>
      <c r="J3" s="24" t="s">
        <v>121</v>
      </c>
    </row>
    <row r="4" spans="1:11" ht="16.5" thickTop="1" thickBot="1" x14ac:dyDescent="0.3">
      <c r="A4" s="22" t="s">
        <v>101</v>
      </c>
      <c r="B4" s="17" t="s">
        <v>50</v>
      </c>
      <c r="D4" s="125"/>
      <c r="E4" s="125"/>
      <c r="G4" s="123" t="s">
        <v>122</v>
      </c>
      <c r="H4" s="124"/>
      <c r="J4" s="18" t="s">
        <v>123</v>
      </c>
    </row>
    <row r="5" spans="1:11" ht="16.5" thickTop="1" thickBot="1" x14ac:dyDescent="0.3">
      <c r="A5" s="14" t="s">
        <v>28</v>
      </c>
      <c r="B5" s="19" t="s">
        <v>108</v>
      </c>
      <c r="D5" s="118" t="s">
        <v>135</v>
      </c>
      <c r="E5" s="119"/>
      <c r="G5" s="34" t="s">
        <v>192</v>
      </c>
      <c r="H5" s="19" t="s">
        <v>124</v>
      </c>
      <c r="J5" s="18" t="s">
        <v>125</v>
      </c>
    </row>
    <row r="6" spans="1:11" ht="16.5" thickTop="1" thickBot="1" x14ac:dyDescent="0.3">
      <c r="A6" s="14" t="s">
        <v>29</v>
      </c>
      <c r="B6" s="19" t="s">
        <v>109</v>
      </c>
      <c r="D6" s="13" t="s">
        <v>130</v>
      </c>
      <c r="E6" s="23" t="s">
        <v>136</v>
      </c>
      <c r="G6" s="34" t="s">
        <v>126</v>
      </c>
      <c r="H6" s="19" t="s">
        <v>119</v>
      </c>
      <c r="J6" s="18" t="s">
        <v>127</v>
      </c>
      <c r="K6" s="20"/>
    </row>
    <row r="7" spans="1:11" ht="16.5" thickTop="1" thickBot="1" x14ac:dyDescent="0.3">
      <c r="A7" s="14" t="s">
        <v>110</v>
      </c>
      <c r="B7" s="12" t="s">
        <v>30</v>
      </c>
      <c r="D7" s="14" t="s">
        <v>137</v>
      </c>
      <c r="E7" s="19" t="s">
        <v>138</v>
      </c>
      <c r="G7" s="34" t="s">
        <v>193</v>
      </c>
      <c r="H7" s="19" t="s">
        <v>194</v>
      </c>
      <c r="J7" s="18" t="s">
        <v>128</v>
      </c>
    </row>
    <row r="8" spans="1:11" ht="16.5" thickTop="1" thickBot="1" x14ac:dyDescent="0.3">
      <c r="A8" s="14" t="s">
        <v>31</v>
      </c>
      <c r="B8" s="12" t="s">
        <v>47</v>
      </c>
      <c r="D8" s="14" t="s">
        <v>139</v>
      </c>
      <c r="E8" s="19" t="s">
        <v>140</v>
      </c>
      <c r="G8" s="34" t="s">
        <v>195</v>
      </c>
      <c r="H8" s="19" t="s">
        <v>196</v>
      </c>
      <c r="J8" s="18" t="s">
        <v>129</v>
      </c>
    </row>
    <row r="9" spans="1:11" ht="15.75" thickTop="1" x14ac:dyDescent="0.25">
      <c r="A9" s="14" t="s">
        <v>111</v>
      </c>
      <c r="B9" s="12" t="s">
        <v>32</v>
      </c>
      <c r="D9" s="14" t="s">
        <v>141</v>
      </c>
      <c r="E9" s="19" t="s">
        <v>142</v>
      </c>
      <c r="G9" s="34" t="s">
        <v>130</v>
      </c>
      <c r="H9" s="19" t="s">
        <v>197</v>
      </c>
    </row>
    <row r="10" spans="1:11" x14ac:dyDescent="0.25">
      <c r="A10" s="14" t="s">
        <v>33</v>
      </c>
      <c r="B10" s="12" t="s">
        <v>34</v>
      </c>
      <c r="D10" s="14" t="s">
        <v>143</v>
      </c>
      <c r="E10" s="19" t="s">
        <v>144</v>
      </c>
      <c r="G10" s="34" t="s">
        <v>198</v>
      </c>
      <c r="H10" s="19" t="s">
        <v>199</v>
      </c>
    </row>
    <row r="11" spans="1:11" x14ac:dyDescent="0.25">
      <c r="A11" s="14" t="s">
        <v>35</v>
      </c>
      <c r="B11" s="12" t="s">
        <v>36</v>
      </c>
      <c r="D11" s="14" t="s">
        <v>145</v>
      </c>
      <c r="E11" s="19" t="s">
        <v>146</v>
      </c>
      <c r="G11" s="34"/>
      <c r="H11" s="19"/>
    </row>
    <row r="12" spans="1:11" x14ac:dyDescent="0.25">
      <c r="A12" s="14" t="s">
        <v>37</v>
      </c>
      <c r="B12" s="12" t="s">
        <v>48</v>
      </c>
      <c r="D12" s="14" t="s">
        <v>147</v>
      </c>
      <c r="E12" s="19" t="s">
        <v>148</v>
      </c>
      <c r="G12" s="34" t="s">
        <v>200</v>
      </c>
      <c r="H12" s="19" t="s">
        <v>201</v>
      </c>
    </row>
    <row r="13" spans="1:11" x14ac:dyDescent="0.25">
      <c r="A13" s="14" t="s">
        <v>112</v>
      </c>
      <c r="B13" s="19" t="s">
        <v>38</v>
      </c>
      <c r="D13" s="14" t="s">
        <v>149</v>
      </c>
      <c r="E13" s="19" t="s">
        <v>150</v>
      </c>
      <c r="G13" s="35" t="s">
        <v>202</v>
      </c>
      <c r="H13" s="21" t="s">
        <v>203</v>
      </c>
    </row>
    <row r="14" spans="1:11" ht="15.75" thickBot="1" x14ac:dyDescent="0.3">
      <c r="A14" s="14" t="s">
        <v>39</v>
      </c>
      <c r="B14" s="12" t="s">
        <v>40</v>
      </c>
      <c r="D14" s="14" t="s">
        <v>151</v>
      </c>
      <c r="E14" s="19" t="s">
        <v>152</v>
      </c>
    </row>
    <row r="15" spans="1:11" ht="15.75" thickBot="1" x14ac:dyDescent="0.3">
      <c r="A15" s="14" t="s">
        <v>41</v>
      </c>
      <c r="B15" s="12" t="s">
        <v>103</v>
      </c>
      <c r="D15" s="14" t="s">
        <v>153</v>
      </c>
      <c r="E15" s="19" t="s">
        <v>154</v>
      </c>
      <c r="G15" s="123" t="s">
        <v>131</v>
      </c>
      <c r="H15" s="124"/>
    </row>
    <row r="16" spans="1:11" x14ac:dyDescent="0.25">
      <c r="A16" s="14" t="s">
        <v>42</v>
      </c>
      <c r="B16" s="19" t="s">
        <v>49</v>
      </c>
      <c r="D16" s="14" t="s">
        <v>155</v>
      </c>
      <c r="E16" s="19" t="s">
        <v>156</v>
      </c>
      <c r="G16" s="11" t="s">
        <v>65</v>
      </c>
      <c r="H16" s="19" t="s">
        <v>58</v>
      </c>
    </row>
    <row r="17" spans="1:8" x14ac:dyDescent="0.25">
      <c r="A17" s="14" t="s">
        <v>113</v>
      </c>
      <c r="B17" s="12" t="s">
        <v>43</v>
      </c>
      <c r="D17" s="14" t="s">
        <v>157</v>
      </c>
      <c r="E17" s="19" t="s">
        <v>158</v>
      </c>
      <c r="G17" s="11" t="s">
        <v>66</v>
      </c>
      <c r="H17" s="19" t="s">
        <v>60</v>
      </c>
    </row>
    <row r="18" spans="1:8" x14ac:dyDescent="0.25">
      <c r="A18" s="14" t="s">
        <v>44</v>
      </c>
      <c r="B18" s="19" t="s">
        <v>45</v>
      </c>
      <c r="D18" s="14" t="s">
        <v>159</v>
      </c>
      <c r="E18" s="19" t="s">
        <v>160</v>
      </c>
      <c r="G18" s="11" t="s">
        <v>67</v>
      </c>
      <c r="H18" s="19" t="s">
        <v>62</v>
      </c>
    </row>
    <row r="19" spans="1:8" x14ac:dyDescent="0.25">
      <c r="A19" s="14" t="s">
        <v>46</v>
      </c>
      <c r="B19" s="12" t="s">
        <v>104</v>
      </c>
      <c r="D19" s="14" t="s">
        <v>161</v>
      </c>
      <c r="E19" s="19" t="s">
        <v>162</v>
      </c>
      <c r="G19" s="11" t="s">
        <v>68</v>
      </c>
      <c r="H19" s="19" t="s">
        <v>58</v>
      </c>
    </row>
    <row r="20" spans="1:8" x14ac:dyDescent="0.25">
      <c r="A20" s="14" t="s">
        <v>105</v>
      </c>
      <c r="B20" s="12" t="s">
        <v>106</v>
      </c>
      <c r="D20" s="15" t="s">
        <v>163</v>
      </c>
      <c r="E20" s="21" t="s">
        <v>164</v>
      </c>
      <c r="G20" s="11" t="s">
        <v>69</v>
      </c>
      <c r="H20" s="19" t="s">
        <v>70</v>
      </c>
    </row>
    <row r="21" spans="1:8" ht="15.75" thickBot="1" x14ac:dyDescent="0.3">
      <c r="A21" s="15" t="s">
        <v>114</v>
      </c>
      <c r="B21" s="26" t="s">
        <v>107</v>
      </c>
      <c r="G21" s="11" t="s">
        <v>71</v>
      </c>
      <c r="H21" s="19" t="s">
        <v>60</v>
      </c>
    </row>
    <row r="22" spans="1:8" ht="15.75" thickTop="1" x14ac:dyDescent="0.25">
      <c r="D22" s="118" t="s">
        <v>165</v>
      </c>
      <c r="E22" s="119"/>
      <c r="G22" s="11" t="s">
        <v>72</v>
      </c>
      <c r="H22" s="19" t="s">
        <v>73</v>
      </c>
    </row>
    <row r="23" spans="1:8" x14ac:dyDescent="0.25">
      <c r="D23" s="13" t="s">
        <v>187</v>
      </c>
      <c r="E23" s="23" t="s">
        <v>188</v>
      </c>
      <c r="G23" s="11" t="s">
        <v>74</v>
      </c>
      <c r="H23" s="19" t="s">
        <v>62</v>
      </c>
    </row>
    <row r="24" spans="1:8" x14ac:dyDescent="0.25">
      <c r="D24" s="14" t="s">
        <v>189</v>
      </c>
      <c r="E24" s="19" t="s">
        <v>190</v>
      </c>
      <c r="G24" s="11" t="s">
        <v>75</v>
      </c>
      <c r="H24" s="19" t="s">
        <v>76</v>
      </c>
    </row>
    <row r="25" spans="1:8" x14ac:dyDescent="0.25">
      <c r="D25" s="15" t="s">
        <v>66</v>
      </c>
      <c r="E25" s="21" t="s">
        <v>191</v>
      </c>
      <c r="G25" s="11" t="s">
        <v>77</v>
      </c>
      <c r="H25" s="19" t="s">
        <v>78</v>
      </c>
    </row>
    <row r="26" spans="1:8" x14ac:dyDescent="0.25">
      <c r="G26" s="11" t="s">
        <v>79</v>
      </c>
      <c r="H26" s="19" t="s">
        <v>80</v>
      </c>
    </row>
    <row r="27" spans="1:8" x14ac:dyDescent="0.25">
      <c r="G27" s="11" t="s">
        <v>81</v>
      </c>
      <c r="H27" s="19" t="s">
        <v>82</v>
      </c>
    </row>
    <row r="28" spans="1:8" x14ac:dyDescent="0.25">
      <c r="G28" s="11" t="s">
        <v>83</v>
      </c>
      <c r="H28" s="19" t="s">
        <v>84</v>
      </c>
    </row>
    <row r="29" spans="1:8" x14ac:dyDescent="0.25">
      <c r="G29" s="11" t="s">
        <v>85</v>
      </c>
      <c r="H29" s="19" t="s">
        <v>86</v>
      </c>
    </row>
    <row r="30" spans="1:8" x14ac:dyDescent="0.25">
      <c r="G30" s="11" t="s">
        <v>87</v>
      </c>
      <c r="H30" s="19" t="s">
        <v>88</v>
      </c>
    </row>
    <row r="31" spans="1:8" x14ac:dyDescent="0.25">
      <c r="G31" s="11" t="s">
        <v>118</v>
      </c>
      <c r="H31" s="19" t="s">
        <v>119</v>
      </c>
    </row>
    <row r="32" spans="1:8" x14ac:dyDescent="0.25">
      <c r="G32" s="11" t="s">
        <v>89</v>
      </c>
      <c r="H32" s="19" t="s">
        <v>90</v>
      </c>
    </row>
    <row r="33" spans="7:8" x14ac:dyDescent="0.25">
      <c r="G33" s="11" t="s">
        <v>91</v>
      </c>
      <c r="H33" s="19" t="s">
        <v>92</v>
      </c>
    </row>
    <row r="34" spans="7:8" x14ac:dyDescent="0.25">
      <c r="G34" s="11" t="s">
        <v>93</v>
      </c>
      <c r="H34" s="19" t="s">
        <v>94</v>
      </c>
    </row>
    <row r="35" spans="7:8" x14ac:dyDescent="0.25">
      <c r="G35" s="11" t="s">
        <v>95</v>
      </c>
      <c r="H35" s="19" t="s">
        <v>96</v>
      </c>
    </row>
    <row r="36" spans="7:8" x14ac:dyDescent="0.25">
      <c r="G36" s="11" t="s">
        <v>97</v>
      </c>
      <c r="H36" s="19" t="s">
        <v>98</v>
      </c>
    </row>
    <row r="37" spans="7:8" x14ac:dyDescent="0.25">
      <c r="G37" s="11" t="s">
        <v>99</v>
      </c>
      <c r="H37" s="19" t="s">
        <v>100</v>
      </c>
    </row>
    <row r="38" spans="7:8" x14ac:dyDescent="0.25">
      <c r="G38" s="11" t="s">
        <v>51</v>
      </c>
      <c r="H38" s="19" t="s">
        <v>133</v>
      </c>
    </row>
    <row r="39" spans="7:8" x14ac:dyDescent="0.25">
      <c r="G39" s="11" t="s">
        <v>52</v>
      </c>
      <c r="H39" s="19" t="s">
        <v>115</v>
      </c>
    </row>
    <row r="40" spans="7:8" x14ac:dyDescent="0.25">
      <c r="G40" s="11" t="s">
        <v>53</v>
      </c>
      <c r="H40" s="19" t="s">
        <v>59</v>
      </c>
    </row>
    <row r="41" spans="7:8" x14ac:dyDescent="0.25">
      <c r="G41" s="11" t="s">
        <v>54</v>
      </c>
      <c r="H41" s="19" t="s">
        <v>116</v>
      </c>
    </row>
    <row r="42" spans="7:8" x14ac:dyDescent="0.25">
      <c r="G42" s="11" t="s">
        <v>55</v>
      </c>
      <c r="H42" s="19" t="s">
        <v>61</v>
      </c>
    </row>
    <row r="43" spans="7:8" x14ac:dyDescent="0.25">
      <c r="G43" s="11" t="s">
        <v>56</v>
      </c>
      <c r="H43" s="19" t="s">
        <v>117</v>
      </c>
    </row>
    <row r="44" spans="7:8" x14ac:dyDescent="0.25">
      <c r="G44" s="25" t="s">
        <v>57</v>
      </c>
      <c r="H44" s="21" t="s">
        <v>63</v>
      </c>
    </row>
  </sheetData>
  <mergeCells count="7">
    <mergeCell ref="D22:E22"/>
    <mergeCell ref="A3:B3"/>
    <mergeCell ref="G3:H3"/>
    <mergeCell ref="G4:H4"/>
    <mergeCell ref="G15:H15"/>
    <mergeCell ref="D3:E4"/>
    <mergeCell ref="D5:E5"/>
  </mergeCells>
  <pageMargins left="0.25" right="0.25" top="0.75" bottom="0.75" header="0.3" footer="0.3"/>
  <pageSetup paperSize="5" scale="59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TDB</vt:lpstr>
      <vt:lpstr>Graphs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2014-08-14T14:52:35Z</cp:lastPrinted>
  <dcterms:created xsi:type="dcterms:W3CDTF">2013-08-30T17:45:59Z</dcterms:created>
  <dcterms:modified xsi:type="dcterms:W3CDTF">2014-09-28T15:54:44Z</dcterms:modified>
</cp:coreProperties>
</file>